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besmira.hoxha\Desktop\Ekstremizmi\"/>
    </mc:Choice>
  </mc:AlternateContent>
  <bookViews>
    <workbookView xWindow="0" yWindow="0" windowWidth="23295" windowHeight="11085" tabRatio="821"/>
  </bookViews>
  <sheets>
    <sheet name="Kostimi i Planit të Veprimit" sheetId="2" r:id="rId1"/>
    <sheet name="Qëllimi i Politikave" sheetId="3" r:id="rId2"/>
    <sheet name="Nevojat Kapitale" sheetId="18" r:id="rId3"/>
    <sheet name="Grafiku i Kostove" sheetId="14" r:id="rId4"/>
    <sheet name="Grafiku-Ndarja e kostove" sheetId="15" r:id="rId5"/>
    <sheet name="Grafiku i Qëllimeve të Politika" sheetId="16" r:id="rId6"/>
  </sheets>
  <definedNames>
    <definedName name="_xlnm._FilterDatabase" localSheetId="0" hidden="1">'Kostimi i Planit të Veprimit'!$E$8:$F$187</definedName>
    <definedName name="_Hlk14952534" localSheetId="2">'Nevojat Kapitale'!$C$32</definedName>
  </definedNames>
  <calcPr calcId="162913"/>
</workbook>
</file>

<file path=xl/calcChain.xml><?xml version="1.0" encoding="utf-8"?>
<calcChain xmlns="http://schemas.openxmlformats.org/spreadsheetml/2006/main">
  <c r="Y239" i="2" l="1"/>
  <c r="Y238" i="2"/>
  <c r="Y234" i="2"/>
  <c r="Y225" i="2"/>
  <c r="Y216" i="2"/>
  <c r="Y211" i="2"/>
  <c r="Y212" i="2"/>
  <c r="Y201" i="2"/>
  <c r="Y191" i="2"/>
  <c r="Y181" i="2"/>
  <c r="Y172" i="2"/>
  <c r="Y171" i="2"/>
  <c r="Y167" i="2"/>
  <c r="Y166" i="2"/>
  <c r="Y165" i="2"/>
  <c r="Y159" i="2"/>
  <c r="Y161" i="2"/>
  <c r="Y160" i="2"/>
  <c r="Y155" i="2"/>
  <c r="Y154" i="2"/>
  <c r="Y150" i="2"/>
  <c r="Y141" i="2"/>
  <c r="Y137" i="2"/>
  <c r="Y136" i="2"/>
  <c r="Y129" i="2"/>
  <c r="Y130" i="2"/>
  <c r="Y131" i="2"/>
  <c r="Y132" i="2"/>
  <c r="Y128" i="2"/>
  <c r="Y127" i="2"/>
  <c r="Y126" i="2"/>
  <c r="Y108" i="2"/>
  <c r="Y113" i="2"/>
  <c r="Y112" i="2"/>
  <c r="Y111" i="2"/>
  <c r="Y110" i="2"/>
  <c r="Y109" i="2"/>
  <c r="Y104" i="2"/>
  <c r="Y92" i="2"/>
  <c r="Y91" i="2"/>
  <c r="Y77" i="2"/>
  <c r="Y78" i="2"/>
  <c r="Y79" i="2"/>
  <c r="Y65" i="2"/>
  <c r="Y64" i="2"/>
  <c r="Y63" i="2"/>
  <c r="Y59" i="2"/>
  <c r="Y53" i="2"/>
  <c r="Y54" i="2"/>
  <c r="Y55" i="2"/>
  <c r="Y52" i="2"/>
  <c r="Y36" i="2"/>
  <c r="Y37" i="2"/>
  <c r="Y38" i="2"/>
  <c r="Y39" i="2"/>
  <c r="Y40" i="2"/>
  <c r="Y35" i="2"/>
  <c r="Y31" i="2"/>
  <c r="Y30" i="2"/>
  <c r="Y29" i="2"/>
  <c r="Y25" i="2"/>
  <c r="Y22" i="2"/>
  <c r="Y23" i="2"/>
  <c r="Y24" i="2"/>
  <c r="Y21" i="2"/>
  <c r="K136" i="2"/>
  <c r="N136" i="2"/>
  <c r="T136" i="2"/>
  <c r="U136" i="2"/>
  <c r="V136" i="2"/>
  <c r="X136" i="2"/>
  <c r="K137" i="2"/>
  <c r="N137" i="2"/>
  <c r="Q137" i="2"/>
  <c r="Q138" i="2" s="1"/>
  <c r="T137" i="2"/>
  <c r="U137" i="2"/>
  <c r="V137" i="2"/>
  <c r="X137" i="2"/>
  <c r="I138" i="2"/>
  <c r="J138" i="2"/>
  <c r="L138" i="2"/>
  <c r="M138" i="2"/>
  <c r="O138" i="2"/>
  <c r="P138" i="2"/>
  <c r="R138" i="2"/>
  <c r="S138" i="2"/>
  <c r="AD138" i="2"/>
  <c r="AE138" i="2"/>
  <c r="AF138" i="2"/>
  <c r="AG138" i="2"/>
  <c r="K141" i="2"/>
  <c r="K142" i="2" s="1"/>
  <c r="N141" i="2"/>
  <c r="N142" i="2" s="1"/>
  <c r="Q141" i="2"/>
  <c r="Q142" i="2" s="1"/>
  <c r="T141" i="2"/>
  <c r="U141" i="2"/>
  <c r="U142" i="2" s="1"/>
  <c r="V141" i="2"/>
  <c r="X141" i="2"/>
  <c r="I142" i="2"/>
  <c r="J142" i="2"/>
  <c r="L142" i="2"/>
  <c r="M142" i="2"/>
  <c r="O142" i="2"/>
  <c r="P142" i="2"/>
  <c r="R142" i="2"/>
  <c r="S142" i="2"/>
  <c r="T142" i="2"/>
  <c r="AD142" i="2"/>
  <c r="AE142" i="2"/>
  <c r="AF142" i="2"/>
  <c r="AG142" i="2"/>
  <c r="Y12" i="2"/>
  <c r="V13" i="2"/>
  <c r="V12" i="2"/>
  <c r="Y13" i="2"/>
  <c r="Y14" i="2"/>
  <c r="Y15" i="2"/>
  <c r="Y16" i="2"/>
  <c r="Y17" i="2"/>
  <c r="U127" i="2"/>
  <c r="U126" i="2"/>
  <c r="T127" i="2"/>
  <c r="Q127" i="2"/>
  <c r="N127" i="2"/>
  <c r="T126" i="2"/>
  <c r="Q126" i="2"/>
  <c r="N126" i="2"/>
  <c r="AB141" i="2" l="1"/>
  <c r="AB142" i="2" s="1"/>
  <c r="Z141" i="2"/>
  <c r="Z142" i="2" s="1"/>
  <c r="T138" i="2"/>
  <c r="K138" i="2"/>
  <c r="AB13" i="2"/>
  <c r="AB137" i="2"/>
  <c r="W137" i="2"/>
  <c r="AB12" i="2"/>
  <c r="V142" i="2"/>
  <c r="AA136" i="2"/>
  <c r="V138" i="2"/>
  <c r="M143" i="2"/>
  <c r="Z137" i="2"/>
  <c r="W136" i="2"/>
  <c r="W141" i="2"/>
  <c r="W142" i="2" s="1"/>
  <c r="Y138" i="2"/>
  <c r="U138" i="2"/>
  <c r="AA137" i="2"/>
  <c r="AC137" i="2" s="1"/>
  <c r="N138" i="2"/>
  <c r="X142" i="2"/>
  <c r="AA141" i="2"/>
  <c r="AC141" i="2" s="1"/>
  <c r="AC142" i="2" s="1"/>
  <c r="X138" i="2"/>
  <c r="AB136" i="2"/>
  <c r="Z136" i="2"/>
  <c r="Y142" i="2"/>
  <c r="J156" i="2"/>
  <c r="M156" i="2"/>
  <c r="P156" i="2"/>
  <c r="Y156" i="2"/>
  <c r="AD156" i="2"/>
  <c r="AE156" i="2"/>
  <c r="AF156" i="2"/>
  <c r="AG156" i="2"/>
  <c r="X150" i="2"/>
  <c r="Z150" i="2" s="1"/>
  <c r="X131" i="2"/>
  <c r="Z131" i="2" s="1"/>
  <c r="X128" i="2"/>
  <c r="X126" i="2"/>
  <c r="Z126" i="2" s="1"/>
  <c r="X125" i="2"/>
  <c r="X112" i="2"/>
  <c r="Z112" i="2" s="1"/>
  <c r="X109" i="2"/>
  <c r="X108" i="2"/>
  <c r="Z108" i="2" s="1"/>
  <c r="X104" i="2"/>
  <c r="Z104" i="2" s="1"/>
  <c r="X91" i="2"/>
  <c r="Z91" i="2" s="1"/>
  <c r="X79" i="2"/>
  <c r="Z79" i="2" s="1"/>
  <c r="X77" i="2"/>
  <c r="Z77" i="2" s="1"/>
  <c r="X63" i="2"/>
  <c r="Z63" i="2" s="1"/>
  <c r="X59" i="2"/>
  <c r="Z59" i="2" s="1"/>
  <c r="X52" i="2"/>
  <c r="Z52" i="2" s="1"/>
  <c r="X35" i="2"/>
  <c r="Z35" i="2" s="1"/>
  <c r="X29" i="2"/>
  <c r="X21" i="2"/>
  <c r="Z21" i="2" s="1"/>
  <c r="X12" i="2"/>
  <c r="U239" i="2"/>
  <c r="V239" i="2"/>
  <c r="AB239" i="2" s="1"/>
  <c r="X239" i="2"/>
  <c r="Z239" i="2" s="1"/>
  <c r="X238" i="2"/>
  <c r="Z238" i="2" s="1"/>
  <c r="V238" i="2"/>
  <c r="AB238" i="2" s="1"/>
  <c r="U238" i="2"/>
  <c r="X234" i="2"/>
  <c r="Z234" i="2" s="1"/>
  <c r="V234" i="2"/>
  <c r="AB234" i="2" s="1"/>
  <c r="U234" i="2"/>
  <c r="U225" i="2"/>
  <c r="X225" i="2"/>
  <c r="Z225" i="2" s="1"/>
  <c r="X216" i="2"/>
  <c r="Z216" i="2" s="1"/>
  <c r="V216" i="2"/>
  <c r="AB216" i="2" s="1"/>
  <c r="U216" i="2"/>
  <c r="U212" i="2"/>
  <c r="V212" i="2"/>
  <c r="AB212" i="2" s="1"/>
  <c r="X212" i="2"/>
  <c r="X211" i="2"/>
  <c r="V211" i="2"/>
  <c r="AB211" i="2" s="1"/>
  <c r="U211" i="2"/>
  <c r="X201" i="2"/>
  <c r="V201" i="2"/>
  <c r="AB201" i="2" s="1"/>
  <c r="U201" i="2"/>
  <c r="X191" i="2"/>
  <c r="V191" i="2"/>
  <c r="AB191" i="2" s="1"/>
  <c r="U191" i="2"/>
  <c r="X181" i="2"/>
  <c r="V181" i="2"/>
  <c r="AB181" i="2" s="1"/>
  <c r="U181" i="2"/>
  <c r="X172" i="2"/>
  <c r="V172" i="2"/>
  <c r="AB172" i="2" s="1"/>
  <c r="U172" i="2"/>
  <c r="X171" i="2"/>
  <c r="V171" i="2"/>
  <c r="AB171" i="2" s="1"/>
  <c r="U171" i="2"/>
  <c r="U166" i="2"/>
  <c r="V166" i="2"/>
  <c r="AB166" i="2" s="1"/>
  <c r="X166" i="2"/>
  <c r="Z166" i="2" s="1"/>
  <c r="U167" i="2"/>
  <c r="V167" i="2"/>
  <c r="X167" i="2"/>
  <c r="Z167" i="2" s="1"/>
  <c r="X165" i="2"/>
  <c r="V165" i="2"/>
  <c r="AB165" i="2" s="1"/>
  <c r="U165" i="2"/>
  <c r="U160" i="2"/>
  <c r="V160" i="2"/>
  <c r="AB160" i="2" s="1"/>
  <c r="X160" i="2"/>
  <c r="Z160" i="2" s="1"/>
  <c r="U161" i="2"/>
  <c r="V161" i="2"/>
  <c r="X161" i="2"/>
  <c r="Z161" i="2" s="1"/>
  <c r="X159" i="2"/>
  <c r="V159" i="2"/>
  <c r="AB159" i="2" s="1"/>
  <c r="U159" i="2"/>
  <c r="X154" i="2"/>
  <c r="Z154" i="2" s="1"/>
  <c r="V154" i="2"/>
  <c r="U154" i="2"/>
  <c r="V150" i="2"/>
  <c r="AB150" i="2" s="1"/>
  <c r="U150" i="2"/>
  <c r="V126" i="2"/>
  <c r="AB126" i="2" s="1"/>
  <c r="V127" i="2"/>
  <c r="AB127" i="2" s="1"/>
  <c r="X127" i="2"/>
  <c r="U128" i="2"/>
  <c r="V128" i="2"/>
  <c r="AB128" i="2" s="1"/>
  <c r="U129" i="2"/>
  <c r="V129" i="2"/>
  <c r="AB129" i="2" s="1"/>
  <c r="X129" i="2"/>
  <c r="Z129" i="2" s="1"/>
  <c r="U130" i="2"/>
  <c r="V130" i="2"/>
  <c r="AB130" i="2" s="1"/>
  <c r="X130" i="2"/>
  <c r="Z130" i="2" s="1"/>
  <c r="U131" i="2"/>
  <c r="V131" i="2"/>
  <c r="U132" i="2"/>
  <c r="V132" i="2"/>
  <c r="X132" i="2"/>
  <c r="Z132" i="2" s="1"/>
  <c r="U125" i="2"/>
  <c r="U109" i="2"/>
  <c r="V109" i="2"/>
  <c r="AB109" i="2" s="1"/>
  <c r="U110" i="2"/>
  <c r="V110" i="2"/>
  <c r="AB110" i="2" s="1"/>
  <c r="X110" i="2"/>
  <c r="Z110" i="2" s="1"/>
  <c r="U111" i="2"/>
  <c r="V111" i="2"/>
  <c r="X111" i="2"/>
  <c r="Z111" i="2" s="1"/>
  <c r="U112" i="2"/>
  <c r="V112" i="2"/>
  <c r="AB112" i="2" s="1"/>
  <c r="U113" i="2"/>
  <c r="V113" i="2"/>
  <c r="AB113" i="2" s="1"/>
  <c r="X113" i="2"/>
  <c r="Z113" i="2" s="1"/>
  <c r="V108" i="2"/>
  <c r="AB108" i="2" s="1"/>
  <c r="U108" i="2"/>
  <c r="V104" i="2"/>
  <c r="AB104" i="2" s="1"/>
  <c r="U104" i="2"/>
  <c r="U92" i="2"/>
  <c r="V92" i="2"/>
  <c r="X92" i="2"/>
  <c r="Z92" i="2" s="1"/>
  <c r="V91" i="2"/>
  <c r="AB91" i="2" s="1"/>
  <c r="U91" i="2"/>
  <c r="X78" i="2"/>
  <c r="Z78" i="2" s="1"/>
  <c r="U78" i="2"/>
  <c r="V78" i="2"/>
  <c r="U79" i="2"/>
  <c r="V79" i="2"/>
  <c r="V77" i="2"/>
  <c r="AB77" i="2" s="1"/>
  <c r="U77" i="2"/>
  <c r="U64" i="2"/>
  <c r="X64" i="2"/>
  <c r="Z64" i="2" s="1"/>
  <c r="X65" i="2"/>
  <c r="U65" i="2"/>
  <c r="U63" i="2"/>
  <c r="V59" i="2"/>
  <c r="AB59" i="2" s="1"/>
  <c r="U59" i="2"/>
  <c r="U52" i="2"/>
  <c r="X53" i="2"/>
  <c r="X54" i="2"/>
  <c r="Z54" i="2" s="1"/>
  <c r="X55" i="2"/>
  <c r="Z55" i="2" s="1"/>
  <c r="U53" i="2"/>
  <c r="V53" i="2"/>
  <c r="U54" i="2"/>
  <c r="V54" i="2"/>
  <c r="U55" i="2"/>
  <c r="V55" i="2"/>
  <c r="AB55" i="2" s="1"/>
  <c r="V52" i="2"/>
  <c r="AB52" i="2" s="1"/>
  <c r="X36" i="2"/>
  <c r="Z36" i="2" s="1"/>
  <c r="X37" i="2"/>
  <c r="Z37" i="2" s="1"/>
  <c r="X38" i="2"/>
  <c r="Z38" i="2" s="1"/>
  <c r="X39" i="2"/>
  <c r="Z39" i="2" s="1"/>
  <c r="X40" i="2"/>
  <c r="Z40" i="2" s="1"/>
  <c r="U36" i="2"/>
  <c r="V36" i="2"/>
  <c r="U37" i="2"/>
  <c r="V37" i="2"/>
  <c r="AB37" i="2" s="1"/>
  <c r="U38" i="2"/>
  <c r="V38" i="2"/>
  <c r="AB38" i="2" s="1"/>
  <c r="U39" i="2"/>
  <c r="V39" i="2"/>
  <c r="AB39" i="2" s="1"/>
  <c r="U40" i="2"/>
  <c r="V40" i="2"/>
  <c r="V35" i="2"/>
  <c r="AB35" i="2" s="1"/>
  <c r="U35" i="2"/>
  <c r="X30" i="2"/>
  <c r="Z30" i="2" s="1"/>
  <c r="X31" i="2"/>
  <c r="Z31" i="2" s="1"/>
  <c r="V31" i="2"/>
  <c r="AB31" i="2" s="1"/>
  <c r="U30" i="2"/>
  <c r="V30" i="2"/>
  <c r="AB30" i="2" s="1"/>
  <c r="U31" i="2"/>
  <c r="V29" i="2"/>
  <c r="AB29" i="2" s="1"/>
  <c r="U29" i="2"/>
  <c r="X22" i="2"/>
  <c r="X23" i="2"/>
  <c r="Z23" i="2" s="1"/>
  <c r="X24" i="2"/>
  <c r="X25" i="2"/>
  <c r="Z25" i="2" s="1"/>
  <c r="X13" i="2"/>
  <c r="Z13" i="2" s="1"/>
  <c r="X14" i="2"/>
  <c r="Z14" i="2" s="1"/>
  <c r="X15" i="2"/>
  <c r="X16" i="2"/>
  <c r="Z16" i="2" s="1"/>
  <c r="X17" i="2"/>
  <c r="Z17" i="2" s="1"/>
  <c r="U22" i="2"/>
  <c r="V22" i="2"/>
  <c r="AB22" i="2" s="1"/>
  <c r="U23" i="2"/>
  <c r="V23" i="2"/>
  <c r="AB23" i="2" s="1"/>
  <c r="U24" i="2"/>
  <c r="V24" i="2"/>
  <c r="U25" i="2"/>
  <c r="V25" i="2"/>
  <c r="V21" i="2"/>
  <c r="AB21" i="2" s="1"/>
  <c r="U21" i="2"/>
  <c r="V14" i="2"/>
  <c r="AB14" i="2" s="1"/>
  <c r="U15" i="2"/>
  <c r="V15" i="2"/>
  <c r="U16" i="2"/>
  <c r="V16" i="2"/>
  <c r="U17" i="2"/>
  <c r="V17" i="2"/>
  <c r="AB17" i="2" s="1"/>
  <c r="W104" i="2" l="1"/>
  <c r="W128" i="2"/>
  <c r="W216" i="2"/>
  <c r="W238" i="2"/>
  <c r="W234" i="2"/>
  <c r="W130" i="2"/>
  <c r="W129" i="2"/>
  <c r="AA23" i="2"/>
  <c r="AC23" i="2" s="1"/>
  <c r="AA138" i="2"/>
  <c r="AA24" i="2"/>
  <c r="Z138" i="2"/>
  <c r="AA25" i="2"/>
  <c r="W39" i="2"/>
  <c r="AH137" i="2"/>
  <c r="W138" i="2"/>
  <c r="AA21" i="2"/>
  <c r="AC21" i="2" s="1"/>
  <c r="W35" i="2"/>
  <c r="W91" i="2"/>
  <c r="AA142" i="2"/>
  <c r="AH141" i="2"/>
  <c r="AH142" i="2" s="1"/>
  <c r="W108" i="2"/>
  <c r="W24" i="2"/>
  <c r="AB24" i="2"/>
  <c r="W36" i="2"/>
  <c r="AB36" i="2"/>
  <c r="W54" i="2"/>
  <c r="AB54" i="2"/>
  <c r="W78" i="2"/>
  <c r="AB78" i="2"/>
  <c r="W111" i="2"/>
  <c r="AB111" i="2"/>
  <c r="W15" i="2"/>
  <c r="AB15" i="2"/>
  <c r="W131" i="2"/>
  <c r="AB131" i="2"/>
  <c r="W167" i="2"/>
  <c r="AB167" i="2"/>
  <c r="W25" i="2"/>
  <c r="AB25" i="2"/>
  <c r="W23" i="2"/>
  <c r="AA22" i="2"/>
  <c r="AC22" i="2" s="1"/>
  <c r="W53" i="2"/>
  <c r="AB53" i="2"/>
  <c r="W79" i="2"/>
  <c r="AB79" i="2"/>
  <c r="W132" i="2"/>
  <c r="AB132" i="2"/>
  <c r="W161" i="2"/>
  <c r="AB161" i="2"/>
  <c r="W16" i="2"/>
  <c r="AB16" i="2"/>
  <c r="W40" i="2"/>
  <c r="AB40" i="2"/>
  <c r="W92" i="2"/>
  <c r="AB92" i="2"/>
  <c r="W150" i="2"/>
  <c r="AB154" i="2"/>
  <c r="AB138" i="2"/>
  <c r="AC136" i="2"/>
  <c r="W127" i="2"/>
  <c r="Z212" i="2"/>
  <c r="W212" i="2"/>
  <c r="W154" i="2"/>
  <c r="W126" i="2"/>
  <c r="AA52" i="2"/>
  <c r="W52" i="2"/>
  <c r="Z109" i="2"/>
  <c r="W29" i="2"/>
  <c r="AA29" i="2"/>
  <c r="AC29" i="2" s="1"/>
  <c r="W31" i="2"/>
  <c r="W17" i="2"/>
  <c r="W21" i="2"/>
  <c r="W22" i="2"/>
  <c r="Z15" i="2"/>
  <c r="Z24" i="2"/>
  <c r="Z22" i="2"/>
  <c r="W30" i="2"/>
  <c r="W38" i="2"/>
  <c r="W37" i="2"/>
  <c r="W55" i="2"/>
  <c r="Z53" i="2"/>
  <c r="W59" i="2"/>
  <c r="Z65" i="2"/>
  <c r="W77" i="2"/>
  <c r="W113" i="2"/>
  <c r="W112" i="2"/>
  <c r="W110" i="2"/>
  <c r="W109" i="2"/>
  <c r="Z128" i="2"/>
  <c r="Z127" i="2"/>
  <c r="W159" i="2"/>
  <c r="Z159" i="2"/>
  <c r="W160" i="2"/>
  <c r="W165" i="2"/>
  <c r="Z165" i="2"/>
  <c r="W166" i="2"/>
  <c r="W171" i="2"/>
  <c r="Z171" i="2"/>
  <c r="W172" i="2"/>
  <c r="Z172" i="2"/>
  <c r="W181" i="2"/>
  <c r="Z181" i="2"/>
  <c r="W191" i="2"/>
  <c r="Z191" i="2"/>
  <c r="W201" i="2"/>
  <c r="Z201" i="2"/>
  <c r="W211" i="2"/>
  <c r="Z211" i="2"/>
  <c r="W239" i="2"/>
  <c r="Z29" i="2"/>
  <c r="O155" i="2"/>
  <c r="O156" i="2" s="1"/>
  <c r="R155" i="2"/>
  <c r="R156" i="2" s="1"/>
  <c r="I155" i="2"/>
  <c r="I156" i="2" s="1"/>
  <c r="AB235" i="2"/>
  <c r="N91" i="3" s="1"/>
  <c r="AB217" i="2"/>
  <c r="N79" i="3" s="1"/>
  <c r="AB202" i="2"/>
  <c r="AB192" i="2"/>
  <c r="AB182" i="2"/>
  <c r="AB151" i="2"/>
  <c r="N50" i="3" s="1"/>
  <c r="N44" i="3"/>
  <c r="AB105" i="2"/>
  <c r="N35" i="3" s="1"/>
  <c r="AB60" i="2"/>
  <c r="N16" i="3" s="1"/>
  <c r="X18" i="2"/>
  <c r="J6" i="3" s="1"/>
  <c r="AC25" i="2" l="1"/>
  <c r="AB26" i="2"/>
  <c r="AC24" i="2"/>
  <c r="AC138" i="2"/>
  <c r="AH136" i="2"/>
  <c r="AH138" i="2" s="1"/>
  <c r="AB183" i="2"/>
  <c r="N60" i="3"/>
  <c r="N61" i="3" s="1"/>
  <c r="E20" i="18" s="1"/>
  <c r="AB203" i="2"/>
  <c r="N72" i="3"/>
  <c r="N73" i="3" s="1"/>
  <c r="E24" i="18" s="1"/>
  <c r="N7" i="3"/>
  <c r="AB162" i="2"/>
  <c r="N52" i="3" s="1"/>
  <c r="AB193" i="2"/>
  <c r="N66" i="3"/>
  <c r="N67" i="3" s="1"/>
  <c r="E22" i="18" s="1"/>
  <c r="AB240" i="2"/>
  <c r="N92" i="3" s="1"/>
  <c r="N93" i="3" s="1"/>
  <c r="E30" i="18" s="1"/>
  <c r="AB213" i="2"/>
  <c r="N78" i="3" s="1"/>
  <c r="N80" i="3" s="1"/>
  <c r="E26" i="18" s="1"/>
  <c r="AB41" i="2"/>
  <c r="N9" i="3" s="1"/>
  <c r="AB93" i="2"/>
  <c r="AB32" i="2"/>
  <c r="N8" i="3" s="1"/>
  <c r="N43" i="3"/>
  <c r="AB80" i="2"/>
  <c r="AB114" i="2"/>
  <c r="AB173" i="2"/>
  <c r="N54" i="3" s="1"/>
  <c r="AB56" i="2"/>
  <c r="N15" i="3" s="1"/>
  <c r="AB168" i="2"/>
  <c r="N53" i="3" s="1"/>
  <c r="I168" i="2"/>
  <c r="J168" i="2"/>
  <c r="L168" i="2"/>
  <c r="M168" i="2"/>
  <c r="O168" i="2"/>
  <c r="P168" i="2"/>
  <c r="R168" i="2"/>
  <c r="S168" i="2"/>
  <c r="AD168" i="2"/>
  <c r="AE168" i="2"/>
  <c r="AF168" i="2"/>
  <c r="AG168" i="2"/>
  <c r="AB218" i="2" l="1"/>
  <c r="AB115" i="2"/>
  <c r="N36" i="3"/>
  <c r="N37" i="3" s="1"/>
  <c r="E14" i="18" s="1"/>
  <c r="AB241" i="2"/>
  <c r="AB81" i="2"/>
  <c r="N23" i="3"/>
  <c r="N24" i="3" s="1"/>
  <c r="E10" i="18" s="1"/>
  <c r="AB94" i="2"/>
  <c r="N29" i="3"/>
  <c r="N30" i="3" s="1"/>
  <c r="E12" i="18" s="1"/>
  <c r="R78" i="3" l="1"/>
  <c r="R72" i="3"/>
  <c r="H50" i="3"/>
  <c r="S36" i="3"/>
  <c r="S16" i="3"/>
  <c r="S15" i="3"/>
  <c r="S7" i="3"/>
  <c r="S8" i="3"/>
  <c r="X240" i="2"/>
  <c r="J92" i="3" s="1"/>
  <c r="X235" i="2"/>
  <c r="J133" i="2"/>
  <c r="J143" i="2" s="1"/>
  <c r="AA16" i="2" l="1"/>
  <c r="AC16" i="2" s="1"/>
  <c r="AA31" i="2"/>
  <c r="AC31" i="2" s="1"/>
  <c r="AA30" i="2"/>
  <c r="AC30" i="2" s="1"/>
  <c r="AH30" i="2" s="1"/>
  <c r="AA40" i="2"/>
  <c r="AC40" i="2" s="1"/>
  <c r="AH40" i="2" s="1"/>
  <c r="AA39" i="2"/>
  <c r="AC39" i="2" s="1"/>
  <c r="AA38" i="2"/>
  <c r="AC38" i="2" s="1"/>
  <c r="AA37" i="2"/>
  <c r="AC37" i="2" s="1"/>
  <c r="AH37" i="2" s="1"/>
  <c r="AA36" i="2"/>
  <c r="AC36" i="2" s="1"/>
  <c r="AA55" i="2"/>
  <c r="AC55" i="2" s="1"/>
  <c r="AH55" i="2" s="1"/>
  <c r="AA54" i="2"/>
  <c r="AC54" i="2" s="1"/>
  <c r="AH54" i="2" s="1"/>
  <c r="AA53" i="2"/>
  <c r="AC53" i="2" s="1"/>
  <c r="AH53" i="2" s="1"/>
  <c r="V60" i="2"/>
  <c r="H16" i="3" s="1"/>
  <c r="AA65" i="2"/>
  <c r="AA77" i="2"/>
  <c r="AC77" i="2" s="1"/>
  <c r="AH77" i="2" s="1"/>
  <c r="AA91" i="2"/>
  <c r="AC91" i="2" s="1"/>
  <c r="AA92" i="2"/>
  <c r="AC92" i="2" s="1"/>
  <c r="AA104" i="2"/>
  <c r="AA105" i="2" s="1"/>
  <c r="M35" i="3" s="1"/>
  <c r="AA113" i="2"/>
  <c r="AC113" i="2" s="1"/>
  <c r="AA112" i="2"/>
  <c r="AC112" i="2" s="1"/>
  <c r="AA111" i="2"/>
  <c r="AC111" i="2" s="1"/>
  <c r="AA110" i="2"/>
  <c r="AC110" i="2" s="1"/>
  <c r="AA109" i="2"/>
  <c r="AC109" i="2" s="1"/>
  <c r="AH109" i="2" s="1"/>
  <c r="AA131" i="2"/>
  <c r="AC131" i="2" s="1"/>
  <c r="AH131" i="2" s="1"/>
  <c r="AA130" i="2"/>
  <c r="AC130" i="2" s="1"/>
  <c r="AH130" i="2" s="1"/>
  <c r="AA150" i="2"/>
  <c r="AA151" i="2" s="1"/>
  <c r="M50" i="3" s="1"/>
  <c r="O50" i="3" s="1"/>
  <c r="AA154" i="2"/>
  <c r="AA159" i="2"/>
  <c r="AC159" i="2" s="1"/>
  <c r="AA166" i="2"/>
  <c r="AC166" i="2" s="1"/>
  <c r="AH166" i="2" s="1"/>
  <c r="AA172" i="2"/>
  <c r="AC172" i="2" s="1"/>
  <c r="V182" i="2"/>
  <c r="V183" i="2" s="1"/>
  <c r="V192" i="2"/>
  <c r="V193" i="2" s="1"/>
  <c r="V202" i="2"/>
  <c r="H72" i="3" s="1"/>
  <c r="AA212" i="2"/>
  <c r="AC212" i="2" s="1"/>
  <c r="V217" i="2"/>
  <c r="H79" i="3" s="1"/>
  <c r="AA35" i="2"/>
  <c r="AC35" i="2" s="1"/>
  <c r="AC52" i="2"/>
  <c r="AA59" i="2"/>
  <c r="AC59" i="2" s="1"/>
  <c r="AC60" i="2" s="1"/>
  <c r="O16" i="3" s="1"/>
  <c r="AA63" i="2"/>
  <c r="AA64" i="2"/>
  <c r="V105" i="2"/>
  <c r="H35" i="3" s="1"/>
  <c r="AA132" i="2"/>
  <c r="AC132" i="2" s="1"/>
  <c r="AH132" i="2" s="1"/>
  <c r="AA128" i="2"/>
  <c r="AC128" i="2" s="1"/>
  <c r="AA127" i="2"/>
  <c r="AC127" i="2" s="1"/>
  <c r="AA126" i="2"/>
  <c r="AC126" i="2" s="1"/>
  <c r="AH126" i="2" s="1"/>
  <c r="V151" i="2"/>
  <c r="AA161" i="2"/>
  <c r="AC161" i="2" s="1"/>
  <c r="AH161" i="2" s="1"/>
  <c r="AA160" i="2"/>
  <c r="AC160" i="2" s="1"/>
  <c r="AH160" i="2" s="1"/>
  <c r="V235" i="2"/>
  <c r="H91" i="3" s="1"/>
  <c r="AA167" i="2"/>
  <c r="AC167" i="2" s="1"/>
  <c r="AC104" i="2"/>
  <c r="AC105" i="2" s="1"/>
  <c r="AC150" i="2"/>
  <c r="AC151" i="2" s="1"/>
  <c r="U235" i="2"/>
  <c r="G91" i="3" s="1"/>
  <c r="AA234" i="2"/>
  <c r="AA17" i="2"/>
  <c r="AC17" i="2" s="1"/>
  <c r="AA15" i="2"/>
  <c r="AC15" i="2" s="1"/>
  <c r="AA79" i="2"/>
  <c r="AC79" i="2" s="1"/>
  <c r="AH79" i="2" s="1"/>
  <c r="AA78" i="2"/>
  <c r="AC78" i="2" s="1"/>
  <c r="AA108" i="2"/>
  <c r="AA125" i="2"/>
  <c r="AA129" i="2"/>
  <c r="AC129" i="2" s="1"/>
  <c r="G44" i="3"/>
  <c r="AA165" i="2"/>
  <c r="AA171" i="2"/>
  <c r="AA181" i="2"/>
  <c r="AA191" i="2"/>
  <c r="AA201" i="2"/>
  <c r="AA211" i="2"/>
  <c r="U217" i="2"/>
  <c r="G79" i="3" s="1"/>
  <c r="AA216" i="2"/>
  <c r="AA225" i="2"/>
  <c r="AA238" i="2"/>
  <c r="AA239" i="2"/>
  <c r="AC239" i="2" s="1"/>
  <c r="AH239" i="2" s="1"/>
  <c r="U80" i="2"/>
  <c r="G23" i="3" s="1"/>
  <c r="AH23" i="2"/>
  <c r="U32" i="2"/>
  <c r="G8" i="3" s="1"/>
  <c r="U168" i="2"/>
  <c r="G53" i="3" s="1"/>
  <c r="X168" i="2"/>
  <c r="J53" i="3" s="1"/>
  <c r="V168" i="2"/>
  <c r="H53" i="3" s="1"/>
  <c r="Y168" i="2"/>
  <c r="K53" i="3" s="1"/>
  <c r="U173" i="2"/>
  <c r="G54" i="3" s="1"/>
  <c r="U162" i="2"/>
  <c r="G52" i="3" s="1"/>
  <c r="V213" i="2"/>
  <c r="H78" i="3" s="1"/>
  <c r="V162" i="2"/>
  <c r="H52" i="3" s="1"/>
  <c r="V80" i="2"/>
  <c r="H23" i="3" s="1"/>
  <c r="V114" i="2"/>
  <c r="H36" i="3" s="1"/>
  <c r="V173" i="2"/>
  <c r="H54" i="3" s="1"/>
  <c r="U93" i="2"/>
  <c r="U105" i="2"/>
  <c r="U226" i="2"/>
  <c r="AH25" i="2"/>
  <c r="U26" i="2"/>
  <c r="G7" i="3" s="1"/>
  <c r="U60" i="2"/>
  <c r="G16" i="3" s="1"/>
  <c r="U66" i="2"/>
  <c r="G17" i="3" s="1"/>
  <c r="G43" i="3"/>
  <c r="U151" i="2"/>
  <c r="AH29" i="2"/>
  <c r="V41" i="2"/>
  <c r="H9" i="3" s="1"/>
  <c r="U41" i="2"/>
  <c r="G9" i="3" s="1"/>
  <c r="U56" i="2"/>
  <c r="U114" i="2"/>
  <c r="G36" i="3" s="1"/>
  <c r="U133" i="2"/>
  <c r="U143" i="2" s="1"/>
  <c r="U182" i="2"/>
  <c r="U192" i="2"/>
  <c r="U202" i="2"/>
  <c r="U213" i="2"/>
  <c r="X241" i="2"/>
  <c r="U240" i="2"/>
  <c r="G92" i="3" s="1"/>
  <c r="J91" i="3"/>
  <c r="AH16" i="2"/>
  <c r="V56" i="2"/>
  <c r="H15" i="3" s="1"/>
  <c r="V26" i="2"/>
  <c r="H7" i="3" s="1"/>
  <c r="R79" i="3"/>
  <c r="R66" i="3"/>
  <c r="R60" i="3"/>
  <c r="AA60" i="2" l="1"/>
  <c r="M16" i="3" s="1"/>
  <c r="H66" i="3"/>
  <c r="AC154" i="2"/>
  <c r="AH154" i="2" s="1"/>
  <c r="AC56" i="2"/>
  <c r="O15" i="3" s="1"/>
  <c r="AC41" i="2"/>
  <c r="O9" i="3" s="1"/>
  <c r="AC93" i="2"/>
  <c r="AC94" i="2" s="1"/>
  <c r="AA41" i="2"/>
  <c r="M9" i="3" s="1"/>
  <c r="AC162" i="2"/>
  <c r="AH159" i="2"/>
  <c r="U81" i="2"/>
  <c r="AA32" i="2"/>
  <c r="M8" i="3" s="1"/>
  <c r="W202" i="2"/>
  <c r="W203" i="2" s="1"/>
  <c r="W192" i="2"/>
  <c r="W193" i="2" s="1"/>
  <c r="W182" i="2"/>
  <c r="W183" i="2" s="1"/>
  <c r="AH38" i="2"/>
  <c r="W105" i="2"/>
  <c r="AH104" i="2"/>
  <c r="AH52" i="2"/>
  <c r="AH111" i="2"/>
  <c r="AH17" i="2"/>
  <c r="W235" i="2"/>
  <c r="AH212" i="2"/>
  <c r="AH167" i="2"/>
  <c r="AH113" i="2"/>
  <c r="AH92" i="2"/>
  <c r="AH22" i="2"/>
  <c r="W217" i="2"/>
  <c r="AH112" i="2"/>
  <c r="W60" i="2"/>
  <c r="AH59" i="2"/>
  <c r="AH24" i="2"/>
  <c r="W151" i="2"/>
  <c r="AH150" i="2"/>
  <c r="AH128" i="2"/>
  <c r="AH36" i="2"/>
  <c r="V203" i="2"/>
  <c r="AH21" i="2"/>
  <c r="S9" i="3" s="1"/>
  <c r="AH39" i="2"/>
  <c r="AH35" i="2"/>
  <c r="AH127" i="2"/>
  <c r="AH110" i="2"/>
  <c r="AH172" i="2"/>
  <c r="AH78" i="2"/>
  <c r="O35" i="3"/>
  <c r="H60" i="3"/>
  <c r="H61" i="3" s="1"/>
  <c r="AH15" i="2"/>
  <c r="AA133" i="2"/>
  <c r="AA162" i="2"/>
  <c r="M52" i="3" s="1"/>
  <c r="O52" i="3" s="1"/>
  <c r="AC32" i="2"/>
  <c r="O8" i="3" s="1"/>
  <c r="AA93" i="2"/>
  <c r="AA66" i="2"/>
  <c r="M17" i="3" s="1"/>
  <c r="AH129" i="2"/>
  <c r="AA56" i="2"/>
  <c r="M15" i="3" s="1"/>
  <c r="AA226" i="2"/>
  <c r="AC201" i="2"/>
  <c r="AC202" i="2" s="1"/>
  <c r="AC203" i="2" s="1"/>
  <c r="AA202" i="2"/>
  <c r="AC181" i="2"/>
  <c r="AC182" i="2" s="1"/>
  <c r="AC183" i="2" s="1"/>
  <c r="AA182" i="2"/>
  <c r="AC165" i="2"/>
  <c r="AC168" i="2" s="1"/>
  <c r="AA168" i="2"/>
  <c r="M53" i="3" s="1"/>
  <c r="O53" i="3" s="1"/>
  <c r="O44" i="3"/>
  <c r="M44" i="3"/>
  <c r="O43" i="3"/>
  <c r="AC80" i="2"/>
  <c r="AA26" i="2"/>
  <c r="M7" i="3" s="1"/>
  <c r="AC238" i="2"/>
  <c r="AC240" i="2" s="1"/>
  <c r="AA240" i="2"/>
  <c r="M92" i="3" s="1"/>
  <c r="O92" i="3" s="1"/>
  <c r="AC216" i="2"/>
  <c r="AC217" i="2" s="1"/>
  <c r="O79" i="3" s="1"/>
  <c r="AA217" i="2"/>
  <c r="M79" i="3" s="1"/>
  <c r="AC211" i="2"/>
  <c r="AC213" i="2" s="1"/>
  <c r="AA213" i="2"/>
  <c r="AC191" i="2"/>
  <c r="AC192" i="2" s="1"/>
  <c r="AC193" i="2" s="1"/>
  <c r="AA192" i="2"/>
  <c r="AC171" i="2"/>
  <c r="AC173" i="2" s="1"/>
  <c r="AA173" i="2"/>
  <c r="M54" i="3" s="1"/>
  <c r="O54" i="3" s="1"/>
  <c r="AC108" i="2"/>
  <c r="AC114" i="2" s="1"/>
  <c r="AC115" i="2" s="1"/>
  <c r="AA114" i="2"/>
  <c r="AC26" i="2"/>
  <c r="O7" i="3" s="1"/>
  <c r="AC234" i="2"/>
  <c r="AC235" i="2" s="1"/>
  <c r="AA235" i="2"/>
  <c r="AA80" i="2"/>
  <c r="L53" i="3"/>
  <c r="Z168" i="2"/>
  <c r="I52" i="3"/>
  <c r="T52" i="3" s="1"/>
  <c r="W168" i="2"/>
  <c r="W173" i="2"/>
  <c r="V81" i="2"/>
  <c r="I54" i="3"/>
  <c r="T54" i="3" s="1"/>
  <c r="I53" i="3"/>
  <c r="T53" i="3" s="1"/>
  <c r="V218" i="2"/>
  <c r="W41" i="2"/>
  <c r="W56" i="2"/>
  <c r="W162" i="2"/>
  <c r="V115" i="2"/>
  <c r="G72" i="3"/>
  <c r="I72" i="3" s="1"/>
  <c r="T72" i="3" s="1"/>
  <c r="U203" i="2"/>
  <c r="G66" i="3"/>
  <c r="I66" i="3" s="1"/>
  <c r="T66" i="3" s="1"/>
  <c r="U193" i="2"/>
  <c r="G42" i="3"/>
  <c r="G45" i="3" s="1"/>
  <c r="G15" i="3"/>
  <c r="U67" i="2"/>
  <c r="U241" i="2"/>
  <c r="G50" i="3"/>
  <c r="G85" i="3"/>
  <c r="G86" i="3" s="1"/>
  <c r="U227" i="2"/>
  <c r="G29" i="3"/>
  <c r="U94" i="2"/>
  <c r="W26" i="2"/>
  <c r="S17" i="3"/>
  <c r="S18" i="3" s="1"/>
  <c r="U218" i="2"/>
  <c r="G78" i="3"/>
  <c r="I78" i="3" s="1"/>
  <c r="T78" i="3" s="1"/>
  <c r="W213" i="2"/>
  <c r="G60" i="3"/>
  <c r="G61" i="3" s="1"/>
  <c r="U183" i="2"/>
  <c r="W114" i="2"/>
  <c r="W80" i="2"/>
  <c r="W81" i="2" s="1"/>
  <c r="G35" i="3"/>
  <c r="I35" i="3" s="1"/>
  <c r="T35" i="3" s="1"/>
  <c r="U115" i="2"/>
  <c r="G93" i="3"/>
  <c r="R61" i="3"/>
  <c r="I91" i="3"/>
  <c r="T91" i="3" s="1"/>
  <c r="I79" i="3"/>
  <c r="T79" i="3" s="1"/>
  <c r="R67" i="3"/>
  <c r="H67" i="3"/>
  <c r="W115" i="2" l="1"/>
  <c r="W218" i="2"/>
  <c r="AC218" i="2"/>
  <c r="M42" i="3"/>
  <c r="AA143" i="2"/>
  <c r="AC241" i="2"/>
  <c r="AA67" i="2"/>
  <c r="M18" i="3"/>
  <c r="E7" i="18" s="1"/>
  <c r="AA81" i="2"/>
  <c r="M23" i="3"/>
  <c r="M24" i="3" s="1"/>
  <c r="E9" i="18" s="1"/>
  <c r="AC81" i="2"/>
  <c r="O23" i="3"/>
  <c r="O24" i="3" s="1"/>
  <c r="M43" i="3"/>
  <c r="AA183" i="2"/>
  <c r="M60" i="3"/>
  <c r="AA203" i="2"/>
  <c r="M72" i="3"/>
  <c r="AA227" i="2"/>
  <c r="M85" i="3"/>
  <c r="AA94" i="2"/>
  <c r="M29" i="3"/>
  <c r="AH216" i="2"/>
  <c r="AH171" i="2"/>
  <c r="AH108" i="2"/>
  <c r="AA241" i="2"/>
  <c r="M91" i="3"/>
  <c r="AA115" i="2"/>
  <c r="M36" i="3"/>
  <c r="AA193" i="2"/>
  <c r="M66" i="3"/>
  <c r="AA218" i="2"/>
  <c r="M78" i="3"/>
  <c r="AH165" i="2"/>
  <c r="AH168" i="2" s="1"/>
  <c r="AH234" i="2"/>
  <c r="AH181" i="2"/>
  <c r="AH191" i="2"/>
  <c r="AH201" i="2"/>
  <c r="AH211" i="2"/>
  <c r="C20" i="18"/>
  <c r="L105" i="3"/>
  <c r="C22" i="18"/>
  <c r="L106" i="3"/>
  <c r="C29" i="18"/>
  <c r="K110" i="3"/>
  <c r="C19" i="18"/>
  <c r="K105" i="3"/>
  <c r="C27" i="18"/>
  <c r="K109" i="3"/>
  <c r="G67" i="3"/>
  <c r="I60" i="3"/>
  <c r="I50" i="3"/>
  <c r="T50" i="3" s="1"/>
  <c r="I67" i="3"/>
  <c r="P106" i="3" s="1"/>
  <c r="T67" i="3"/>
  <c r="M45" i="3" l="1"/>
  <c r="E15" i="18" s="1"/>
  <c r="O36" i="3"/>
  <c r="O37" i="3" s="1"/>
  <c r="M37" i="3"/>
  <c r="E13" i="18" s="1"/>
  <c r="O29" i="3"/>
  <c r="O30" i="3" s="1"/>
  <c r="M30" i="3"/>
  <c r="E11" i="18" s="1"/>
  <c r="M86" i="3"/>
  <c r="E27" i="18" s="1"/>
  <c r="O72" i="3"/>
  <c r="O73" i="3" s="1"/>
  <c r="M73" i="3"/>
  <c r="E23" i="18" s="1"/>
  <c r="O60" i="3"/>
  <c r="O61" i="3" s="1"/>
  <c r="M61" i="3"/>
  <c r="E19" i="18" s="1"/>
  <c r="T60" i="3"/>
  <c r="T61" i="3" s="1"/>
  <c r="O78" i="3"/>
  <c r="O80" i="3" s="1"/>
  <c r="M80" i="3"/>
  <c r="E25" i="18" s="1"/>
  <c r="O66" i="3"/>
  <c r="O67" i="3" s="1"/>
  <c r="M67" i="3"/>
  <c r="E21" i="18" s="1"/>
  <c r="O91" i="3"/>
  <c r="O93" i="3" s="1"/>
  <c r="M93" i="3"/>
  <c r="E29" i="18" s="1"/>
  <c r="I61" i="3"/>
  <c r="P105" i="3" s="1"/>
  <c r="C21" i="18"/>
  <c r="K106" i="3"/>
  <c r="I240" i="2"/>
  <c r="L240" i="2"/>
  <c r="O240" i="2"/>
  <c r="R240" i="2"/>
  <c r="AD240" i="2"/>
  <c r="P92" i="3" s="1"/>
  <c r="AE240" i="2"/>
  <c r="Q92" i="3" s="1"/>
  <c r="AF240" i="2"/>
  <c r="AG240" i="2"/>
  <c r="I235" i="2"/>
  <c r="J235" i="2"/>
  <c r="L235" i="2"/>
  <c r="M235" i="2"/>
  <c r="O235" i="2"/>
  <c r="P235" i="2"/>
  <c r="R235" i="2"/>
  <c r="S235" i="2"/>
  <c r="Y235" i="2"/>
  <c r="K91" i="3" s="1"/>
  <c r="L91" i="3" s="1"/>
  <c r="Z235" i="2"/>
  <c r="AD235" i="2"/>
  <c r="P91" i="3" s="1"/>
  <c r="AE235" i="2"/>
  <c r="AF235" i="2"/>
  <c r="AG235" i="2"/>
  <c r="AH235" i="2"/>
  <c r="S91" i="3" s="1"/>
  <c r="I226" i="2"/>
  <c r="I227" i="2" s="1"/>
  <c r="L226" i="2"/>
  <c r="L227" i="2" s="1"/>
  <c r="O226" i="2"/>
  <c r="O227" i="2" s="1"/>
  <c r="R226" i="2"/>
  <c r="R227" i="2" s="1"/>
  <c r="X226" i="2"/>
  <c r="AD226" i="2"/>
  <c r="P85" i="3" s="1"/>
  <c r="AE226" i="2"/>
  <c r="AF226" i="2"/>
  <c r="AF227" i="2" s="1"/>
  <c r="AG226" i="2"/>
  <c r="AG227" i="2" s="1"/>
  <c r="I217" i="2"/>
  <c r="J217" i="2"/>
  <c r="L217" i="2"/>
  <c r="M217" i="2"/>
  <c r="O217" i="2"/>
  <c r="P217" i="2"/>
  <c r="R217" i="2"/>
  <c r="S217" i="2"/>
  <c r="X217" i="2"/>
  <c r="J79" i="3" s="1"/>
  <c r="Y217" i="2"/>
  <c r="K79" i="3" s="1"/>
  <c r="Z217" i="2"/>
  <c r="L79" i="3" s="1"/>
  <c r="AD217" i="2"/>
  <c r="P79" i="3" s="1"/>
  <c r="AE217" i="2"/>
  <c r="Q79" i="3" s="1"/>
  <c r="AF217" i="2"/>
  <c r="AG217" i="2"/>
  <c r="AH217" i="2"/>
  <c r="I213" i="2"/>
  <c r="J213" i="2"/>
  <c r="L213" i="2"/>
  <c r="L218" i="2" s="1"/>
  <c r="M213" i="2"/>
  <c r="N213" i="2"/>
  <c r="O213" i="2"/>
  <c r="P213" i="2"/>
  <c r="Q213" i="2"/>
  <c r="R213" i="2"/>
  <c r="S213" i="2"/>
  <c r="T213" i="2"/>
  <c r="X213" i="2"/>
  <c r="J78" i="3" s="1"/>
  <c r="Y213" i="2"/>
  <c r="Z213" i="2"/>
  <c r="AD213" i="2"/>
  <c r="AE213" i="2"/>
  <c r="Q78" i="3" s="1"/>
  <c r="AF213" i="2"/>
  <c r="AG213" i="2"/>
  <c r="AH213" i="2"/>
  <c r="X173" i="2"/>
  <c r="J54" i="3" s="1"/>
  <c r="Z162" i="2"/>
  <c r="X162" i="2"/>
  <c r="J52" i="3" s="1"/>
  <c r="X133" i="2"/>
  <c r="X143" i="2" s="1"/>
  <c r="Q216" i="2"/>
  <c r="Q217" i="2" s="1"/>
  <c r="K212" i="2"/>
  <c r="K211" i="2"/>
  <c r="X114" i="2"/>
  <c r="J36" i="3" s="1"/>
  <c r="Z114" i="2"/>
  <c r="Z105" i="2"/>
  <c r="X41" i="2"/>
  <c r="J9" i="3" s="1"/>
  <c r="P44" i="3"/>
  <c r="Q44" i="3"/>
  <c r="R44" i="3"/>
  <c r="J43" i="3"/>
  <c r="P43" i="3"/>
  <c r="Q43" i="3"/>
  <c r="R43" i="3"/>
  <c r="I133" i="2"/>
  <c r="I143" i="2" s="1"/>
  <c r="L133" i="2"/>
  <c r="L143" i="2" s="1"/>
  <c r="O133" i="2"/>
  <c r="O143" i="2" s="1"/>
  <c r="R133" i="2"/>
  <c r="R143" i="2" s="1"/>
  <c r="AD133" i="2"/>
  <c r="AD143" i="2" s="1"/>
  <c r="AE133" i="2"/>
  <c r="AF133" i="2"/>
  <c r="AG133" i="2"/>
  <c r="AG143" i="2" s="1"/>
  <c r="I114" i="2"/>
  <c r="J114" i="2"/>
  <c r="L114" i="2"/>
  <c r="M114" i="2"/>
  <c r="O114" i="2"/>
  <c r="P114" i="2"/>
  <c r="R114" i="2"/>
  <c r="S114" i="2"/>
  <c r="Y114" i="2"/>
  <c r="K36" i="3" s="1"/>
  <c r="AD114" i="2"/>
  <c r="P36" i="3" s="1"/>
  <c r="AE114" i="2"/>
  <c r="Q36" i="3" s="1"/>
  <c r="AG114" i="2"/>
  <c r="AH114" i="2"/>
  <c r="I105" i="2"/>
  <c r="J105" i="2"/>
  <c r="L105" i="2"/>
  <c r="M105" i="2"/>
  <c r="O105" i="2"/>
  <c r="P105" i="2"/>
  <c r="R105" i="2"/>
  <c r="S105" i="2"/>
  <c r="Y105" i="2"/>
  <c r="K35" i="3" s="1"/>
  <c r="AD105" i="2"/>
  <c r="P35" i="3" s="1"/>
  <c r="AE105" i="2"/>
  <c r="Q35" i="3" s="1"/>
  <c r="AF105" i="2"/>
  <c r="AG105" i="2"/>
  <c r="AH105" i="2"/>
  <c r="S35" i="3" s="1"/>
  <c r="I93" i="2"/>
  <c r="I94" i="2" s="1"/>
  <c r="L93" i="2"/>
  <c r="L94" i="2" s="1"/>
  <c r="M93" i="2"/>
  <c r="M94" i="2" s="1"/>
  <c r="O93" i="2"/>
  <c r="O94" i="2" s="1"/>
  <c r="P93" i="2"/>
  <c r="P94" i="2" s="1"/>
  <c r="R93" i="2"/>
  <c r="R94" i="2" s="1"/>
  <c r="S93" i="2"/>
  <c r="S94" i="2" s="1"/>
  <c r="X93" i="2"/>
  <c r="AD93" i="2"/>
  <c r="AE93" i="2"/>
  <c r="AE94" i="2" s="1"/>
  <c r="AF93" i="2"/>
  <c r="AF94" i="2" s="1"/>
  <c r="AG93" i="2"/>
  <c r="AG94" i="2" s="1"/>
  <c r="I66" i="2"/>
  <c r="L66" i="2"/>
  <c r="O66" i="2"/>
  <c r="P66" i="2"/>
  <c r="R66" i="2"/>
  <c r="X66" i="2"/>
  <c r="J17" i="3" s="1"/>
  <c r="AD66" i="2"/>
  <c r="P17" i="3" s="1"/>
  <c r="AE66" i="2"/>
  <c r="Q17" i="3" s="1"/>
  <c r="AF66" i="2"/>
  <c r="AG66" i="2"/>
  <c r="I56" i="2"/>
  <c r="J56" i="2"/>
  <c r="L56" i="2"/>
  <c r="M56" i="2"/>
  <c r="O56" i="2"/>
  <c r="P56" i="2"/>
  <c r="R56" i="2"/>
  <c r="S56" i="2"/>
  <c r="X56" i="2"/>
  <c r="J15" i="3" s="1"/>
  <c r="Y56" i="2"/>
  <c r="K15" i="3" s="1"/>
  <c r="AD56" i="2"/>
  <c r="P15" i="3" s="1"/>
  <c r="AE56" i="2"/>
  <c r="Q15" i="3" s="1"/>
  <c r="AF56" i="2"/>
  <c r="AG56" i="2"/>
  <c r="AH56" i="2"/>
  <c r="I41" i="2"/>
  <c r="J41" i="2"/>
  <c r="L41" i="2"/>
  <c r="M41" i="2"/>
  <c r="O41" i="2"/>
  <c r="P41" i="2"/>
  <c r="R41" i="2"/>
  <c r="S41" i="2"/>
  <c r="Y41" i="2"/>
  <c r="K9" i="3" s="1"/>
  <c r="AD41" i="2"/>
  <c r="P9" i="3" s="1"/>
  <c r="AE41" i="2"/>
  <c r="Q9" i="3" s="1"/>
  <c r="AF41" i="2"/>
  <c r="AG41" i="2"/>
  <c r="R9" i="3" s="1"/>
  <c r="AH41" i="2"/>
  <c r="I32" i="2"/>
  <c r="L32" i="2"/>
  <c r="O32" i="2"/>
  <c r="R32" i="2"/>
  <c r="AD32" i="2"/>
  <c r="P8" i="3" s="1"/>
  <c r="AE32" i="2"/>
  <c r="Q8" i="3" s="1"/>
  <c r="AF32" i="2"/>
  <c r="AG32" i="2"/>
  <c r="R8" i="3" s="1"/>
  <c r="I26" i="2"/>
  <c r="L26" i="2"/>
  <c r="O26" i="2"/>
  <c r="R26" i="2"/>
  <c r="AD26" i="2"/>
  <c r="P7" i="3" s="1"/>
  <c r="AE26" i="2"/>
  <c r="Q7" i="3" s="1"/>
  <c r="AF26" i="2"/>
  <c r="AG26" i="2"/>
  <c r="R7" i="3" s="1"/>
  <c r="AH26" i="2"/>
  <c r="I18" i="2"/>
  <c r="L18" i="2"/>
  <c r="O18" i="2"/>
  <c r="P18" i="2"/>
  <c r="S18" i="2"/>
  <c r="AD18" i="2"/>
  <c r="P6" i="3" s="1"/>
  <c r="AE18" i="2"/>
  <c r="Q6" i="3" s="1"/>
  <c r="AF18" i="2"/>
  <c r="AG18" i="2"/>
  <c r="T191" i="2"/>
  <c r="Q191" i="2"/>
  <c r="N191" i="2"/>
  <c r="K191" i="2"/>
  <c r="T35" i="2"/>
  <c r="Q35" i="2"/>
  <c r="N35" i="2"/>
  <c r="K35" i="2"/>
  <c r="S155" i="2"/>
  <c r="L155" i="2"/>
  <c r="L156" i="2" s="1"/>
  <c r="T181" i="2"/>
  <c r="Q181" i="2"/>
  <c r="N181" i="2"/>
  <c r="K181" i="2"/>
  <c r="N17" i="2"/>
  <c r="T132" i="2"/>
  <c r="Q132" i="2"/>
  <c r="N132" i="2"/>
  <c r="K132" i="2"/>
  <c r="T109" i="2"/>
  <c r="Q109" i="2"/>
  <c r="N109" i="2"/>
  <c r="K109" i="2"/>
  <c r="T17" i="2"/>
  <c r="Q17" i="2"/>
  <c r="K17" i="2"/>
  <c r="T21" i="2"/>
  <c r="AG241" i="2" l="1"/>
  <c r="O241" i="2"/>
  <c r="R42" i="3"/>
  <c r="AF143" i="2"/>
  <c r="Q42" i="3"/>
  <c r="AE143" i="2"/>
  <c r="V155" i="2"/>
  <c r="S156" i="2"/>
  <c r="L36" i="3"/>
  <c r="U155" i="2"/>
  <c r="U156" i="2" s="1"/>
  <c r="X155" i="2"/>
  <c r="P218" i="2"/>
  <c r="AH218" i="2"/>
  <c r="S218" i="2"/>
  <c r="J218" i="2"/>
  <c r="AF218" i="2"/>
  <c r="R218" i="2"/>
  <c r="I218" i="2"/>
  <c r="M218" i="2"/>
  <c r="I241" i="2"/>
  <c r="R6" i="3"/>
  <c r="R10" i="3" s="1"/>
  <c r="R115" i="2"/>
  <c r="O115" i="2"/>
  <c r="L115" i="2"/>
  <c r="I115" i="2"/>
  <c r="R36" i="3"/>
  <c r="K213" i="2"/>
  <c r="S115" i="2"/>
  <c r="P115" i="2"/>
  <c r="M115" i="2"/>
  <c r="J115" i="2"/>
  <c r="O218" i="2"/>
  <c r="R241" i="2"/>
  <c r="L241" i="2"/>
  <c r="R92" i="3"/>
  <c r="Q218" i="2"/>
  <c r="AD94" i="2"/>
  <c r="P29" i="3"/>
  <c r="R35" i="3"/>
  <c r="J42" i="3"/>
  <c r="J93" i="3"/>
  <c r="D29" i="18" s="1"/>
  <c r="S78" i="3"/>
  <c r="S79" i="3"/>
  <c r="AE227" i="2"/>
  <c r="Q85" i="3"/>
  <c r="Q86" i="3" s="1"/>
  <c r="X227" i="2"/>
  <c r="J85" i="3"/>
  <c r="AE241" i="2"/>
  <c r="Q91" i="3"/>
  <c r="R91" i="3" s="1"/>
  <c r="X94" i="2"/>
  <c r="J29" i="3"/>
  <c r="P42" i="3"/>
  <c r="AD218" i="2"/>
  <c r="P78" i="3"/>
  <c r="Y218" i="2"/>
  <c r="K78" i="3"/>
  <c r="L78" i="3" s="1"/>
  <c r="R85" i="3"/>
  <c r="R86" i="3" s="1"/>
  <c r="P86" i="3"/>
  <c r="AD227" i="2"/>
  <c r="AF241" i="2"/>
  <c r="AD241" i="2"/>
  <c r="AG218" i="2"/>
  <c r="AE218" i="2"/>
  <c r="Z218" i="2"/>
  <c r="X218" i="2"/>
  <c r="Z115" i="2"/>
  <c r="AH115" i="2"/>
  <c r="AG115" i="2"/>
  <c r="L42" i="2"/>
  <c r="O42" i="2"/>
  <c r="AF42" i="2"/>
  <c r="I42" i="2"/>
  <c r="AD115" i="2"/>
  <c r="R80" i="3"/>
  <c r="R73" i="3"/>
  <c r="Q80" i="3"/>
  <c r="AG42" i="2"/>
  <c r="AE42" i="2"/>
  <c r="Q10" i="3"/>
  <c r="AD42" i="2"/>
  <c r="P10" i="3"/>
  <c r="I9" i="3"/>
  <c r="T9" i="3" s="1"/>
  <c r="AE115" i="2"/>
  <c r="X105" i="2"/>
  <c r="Y115" i="2"/>
  <c r="Z56" i="2"/>
  <c r="Y26" i="2"/>
  <c r="K7" i="3" s="1"/>
  <c r="T155" i="2"/>
  <c r="T25" i="2"/>
  <c r="W155" i="2" l="1"/>
  <c r="W156" i="2" s="1"/>
  <c r="Z155" i="2"/>
  <c r="Z156" i="2" s="1"/>
  <c r="X156" i="2"/>
  <c r="J51" i="3" s="1"/>
  <c r="AB155" i="2"/>
  <c r="AB156" i="2" s="1"/>
  <c r="AB174" i="2" s="1"/>
  <c r="V156" i="2"/>
  <c r="V174" i="2" s="1"/>
  <c r="AA155" i="2"/>
  <c r="AA156" i="2" s="1"/>
  <c r="P80" i="3"/>
  <c r="J80" i="3"/>
  <c r="D25" i="18" s="1"/>
  <c r="J44" i="3"/>
  <c r="X115" i="2"/>
  <c r="J35" i="3"/>
  <c r="L35" i="3" s="1"/>
  <c r="L37" i="3" s="1"/>
  <c r="U174" i="2"/>
  <c r="J86" i="3"/>
  <c r="D27" i="18" s="1"/>
  <c r="G73" i="3"/>
  <c r="G80" i="3"/>
  <c r="S26" i="2"/>
  <c r="Q21" i="2"/>
  <c r="Q25" i="2"/>
  <c r="H51" i="3" l="1"/>
  <c r="N51" i="3"/>
  <c r="N55" i="3" s="1"/>
  <c r="E18" i="18" s="1"/>
  <c r="W174" i="2"/>
  <c r="AC155" i="2"/>
  <c r="C25" i="18"/>
  <c r="K108" i="3"/>
  <c r="C23" i="18"/>
  <c r="K107" i="3"/>
  <c r="H55" i="3"/>
  <c r="G51" i="3"/>
  <c r="P26" i="2"/>
  <c r="K21" i="2"/>
  <c r="N21" i="2"/>
  <c r="N25" i="2"/>
  <c r="K25" i="2"/>
  <c r="AC156" i="2" l="1"/>
  <c r="AC174" i="2" s="1"/>
  <c r="AH155" i="2"/>
  <c r="AH156" i="2" s="1"/>
  <c r="AA174" i="2"/>
  <c r="M51" i="3"/>
  <c r="C18" i="18"/>
  <c r="L104" i="3"/>
  <c r="I51" i="3"/>
  <c r="T51" i="3" s="1"/>
  <c r="G55" i="3"/>
  <c r="M26" i="2"/>
  <c r="T216" i="2"/>
  <c r="T217" i="2" s="1"/>
  <c r="T218" i="2" s="1"/>
  <c r="N216" i="2"/>
  <c r="N217" i="2" s="1"/>
  <c r="N218" i="2" s="1"/>
  <c r="K216" i="2"/>
  <c r="K217" i="2" s="1"/>
  <c r="K218" i="2" s="1"/>
  <c r="N239" i="2"/>
  <c r="T234" i="2"/>
  <c r="T235" i="2" s="1"/>
  <c r="Q234" i="2"/>
  <c r="Q235" i="2" s="1"/>
  <c r="N234" i="2"/>
  <c r="N235" i="2" s="1"/>
  <c r="K234" i="2"/>
  <c r="K235" i="2" s="1"/>
  <c r="K127" i="2"/>
  <c r="K126" i="2"/>
  <c r="O51" i="3" l="1"/>
  <c r="O55" i="3" s="1"/>
  <c r="M55" i="3"/>
  <c r="C17" i="18"/>
  <c r="K104" i="3"/>
  <c r="T55" i="3"/>
  <c r="I55" i="3"/>
  <c r="P104" i="3" s="1"/>
  <c r="I202" i="2"/>
  <c r="I203" i="2" s="1"/>
  <c r="J202" i="2"/>
  <c r="J203" i="2" s="1"/>
  <c r="L202" i="2"/>
  <c r="L203" i="2" s="1"/>
  <c r="M202" i="2"/>
  <c r="M203" i="2" s="1"/>
  <c r="O202" i="2"/>
  <c r="O203" i="2" s="1"/>
  <c r="P202" i="2"/>
  <c r="P203" i="2" s="1"/>
  <c r="R202" i="2"/>
  <c r="R203" i="2" s="1"/>
  <c r="S202" i="2"/>
  <c r="S203" i="2" s="1"/>
  <c r="Y202" i="2"/>
  <c r="AD202" i="2"/>
  <c r="AE202" i="2"/>
  <c r="AF202" i="2"/>
  <c r="AF203" i="2" s="1"/>
  <c r="AG202" i="2"/>
  <c r="AG203" i="2" s="1"/>
  <c r="AH202" i="2"/>
  <c r="I182" i="2"/>
  <c r="I183" i="2" s="1"/>
  <c r="J182" i="2"/>
  <c r="J183" i="2" s="1"/>
  <c r="K182" i="2"/>
  <c r="K183" i="2" s="1"/>
  <c r="L182" i="2"/>
  <c r="L183" i="2" s="1"/>
  <c r="M182" i="2"/>
  <c r="M183" i="2" s="1"/>
  <c r="N182" i="2"/>
  <c r="N183" i="2" s="1"/>
  <c r="O182" i="2"/>
  <c r="O183" i="2" s="1"/>
  <c r="P182" i="2"/>
  <c r="P183" i="2" s="1"/>
  <c r="Q182" i="2"/>
  <c r="Q183" i="2" s="1"/>
  <c r="R182" i="2"/>
  <c r="R183" i="2" s="1"/>
  <c r="S182" i="2"/>
  <c r="S183" i="2" s="1"/>
  <c r="T182" i="2"/>
  <c r="T183" i="2" s="1"/>
  <c r="X182" i="2"/>
  <c r="Y182" i="2"/>
  <c r="Z182" i="2"/>
  <c r="Z183" i="2" s="1"/>
  <c r="AD182" i="2"/>
  <c r="AE182" i="2"/>
  <c r="AF182" i="2"/>
  <c r="AF183" i="2" s="1"/>
  <c r="AG182" i="2"/>
  <c r="AG183" i="2" s="1"/>
  <c r="AH182" i="2"/>
  <c r="I173" i="2"/>
  <c r="P53" i="3"/>
  <c r="Q53" i="3"/>
  <c r="S53" i="3"/>
  <c r="X151" i="2"/>
  <c r="K51" i="3"/>
  <c r="L51" i="3" s="1"/>
  <c r="P51" i="3"/>
  <c r="Q51" i="3"/>
  <c r="I151" i="2"/>
  <c r="J151" i="2"/>
  <c r="L151" i="2"/>
  <c r="M151" i="2"/>
  <c r="O151" i="2"/>
  <c r="P151" i="2"/>
  <c r="R151" i="2"/>
  <c r="S151" i="2"/>
  <c r="Y151" i="2"/>
  <c r="AD151" i="2"/>
  <c r="AE151" i="2"/>
  <c r="AF151" i="2"/>
  <c r="AG151" i="2"/>
  <c r="AH151" i="2"/>
  <c r="I80" i="2"/>
  <c r="I81" i="2" s="1"/>
  <c r="J80" i="2"/>
  <c r="J81" i="2" s="1"/>
  <c r="L80" i="2"/>
  <c r="L81" i="2" s="1"/>
  <c r="M80" i="2"/>
  <c r="M81" i="2" s="1"/>
  <c r="O80" i="2"/>
  <c r="O81" i="2" s="1"/>
  <c r="P80" i="2"/>
  <c r="P81" i="2" s="1"/>
  <c r="R80" i="2"/>
  <c r="R81" i="2" s="1"/>
  <c r="S80" i="2"/>
  <c r="S81" i="2" s="1"/>
  <c r="Y80" i="2"/>
  <c r="Y81" i="2" s="1"/>
  <c r="AD80" i="2"/>
  <c r="AE80" i="2"/>
  <c r="AF80" i="2"/>
  <c r="AF81" i="2" s="1"/>
  <c r="AG80" i="2"/>
  <c r="AH80" i="2"/>
  <c r="AH81" i="2" s="1"/>
  <c r="I60" i="2"/>
  <c r="I67" i="2" s="1"/>
  <c r="J60" i="2"/>
  <c r="L60" i="2"/>
  <c r="L67" i="2" s="1"/>
  <c r="M60" i="2"/>
  <c r="O60" i="2"/>
  <c r="O67" i="2" s="1"/>
  <c r="P60" i="2"/>
  <c r="P67" i="2" s="1"/>
  <c r="R60" i="2"/>
  <c r="R67" i="2" s="1"/>
  <c r="S60" i="2"/>
  <c r="Y60" i="2"/>
  <c r="K16" i="3" s="1"/>
  <c r="AD60" i="2"/>
  <c r="AE60" i="2"/>
  <c r="AF60" i="2"/>
  <c r="AF67" i="2" s="1"/>
  <c r="AG60" i="2"/>
  <c r="AG67" i="2" s="1"/>
  <c r="AH60" i="2"/>
  <c r="T239" i="2"/>
  <c r="E17" i="18" l="1"/>
  <c r="X174" i="2"/>
  <c r="J50" i="3"/>
  <c r="AE67" i="2"/>
  <c r="Q16" i="3"/>
  <c r="AD81" i="2"/>
  <c r="P23" i="3"/>
  <c r="Q50" i="3"/>
  <c r="K50" i="3"/>
  <c r="R53" i="3"/>
  <c r="AH183" i="2"/>
  <c r="S60" i="3"/>
  <c r="S61" i="3" s="1"/>
  <c r="S66" i="3"/>
  <c r="S67" i="3" s="1"/>
  <c r="AD183" i="2"/>
  <c r="P66" i="3"/>
  <c r="P67" i="3" s="1"/>
  <c r="P60" i="3"/>
  <c r="P61" i="3" s="1"/>
  <c r="Y183" i="2"/>
  <c r="K60" i="3"/>
  <c r="K61" i="3" s="1"/>
  <c r="D20" i="18" s="1"/>
  <c r="AE203" i="2"/>
  <c r="Q72" i="3"/>
  <c r="Q73" i="3" s="1"/>
  <c r="Y203" i="2"/>
  <c r="K72" i="3"/>
  <c r="AD67" i="2"/>
  <c r="P16" i="3"/>
  <c r="AG81" i="2"/>
  <c r="R23" i="3"/>
  <c r="AE81" i="2"/>
  <c r="Q23" i="3"/>
  <c r="S50" i="3"/>
  <c r="P50" i="3"/>
  <c r="R51" i="3"/>
  <c r="AE183" i="2"/>
  <c r="Q66" i="3"/>
  <c r="Q67" i="3" s="1"/>
  <c r="Q60" i="3"/>
  <c r="Q61" i="3" s="1"/>
  <c r="X183" i="2"/>
  <c r="J60" i="3"/>
  <c r="AH203" i="2"/>
  <c r="S72" i="3"/>
  <c r="AD203" i="2"/>
  <c r="P72" i="3"/>
  <c r="P73" i="3" s="1"/>
  <c r="X202" i="2"/>
  <c r="T104" i="2"/>
  <c r="T105" i="2" s="1"/>
  <c r="Q104" i="2"/>
  <c r="Q105" i="2" s="1"/>
  <c r="N104" i="2"/>
  <c r="N105" i="2" s="1"/>
  <c r="K104" i="2"/>
  <c r="K105" i="2" s="1"/>
  <c r="T108" i="2"/>
  <c r="Q108" i="2"/>
  <c r="N108" i="2"/>
  <c r="K108" i="2"/>
  <c r="T78" i="2"/>
  <c r="Q78" i="2"/>
  <c r="N78" i="2"/>
  <c r="K78" i="2"/>
  <c r="T77" i="2"/>
  <c r="Q77" i="2"/>
  <c r="N77" i="2"/>
  <c r="K77" i="2"/>
  <c r="T54" i="2"/>
  <c r="T53" i="2"/>
  <c r="T52" i="2"/>
  <c r="Q54" i="2"/>
  <c r="Q53" i="2"/>
  <c r="Q52" i="2"/>
  <c r="N54" i="2"/>
  <c r="N53" i="2"/>
  <c r="N52" i="2"/>
  <c r="K54" i="2"/>
  <c r="K53" i="2"/>
  <c r="K52" i="2"/>
  <c r="T201" i="2"/>
  <c r="T202" i="2" s="1"/>
  <c r="T203" i="2" s="1"/>
  <c r="Q201" i="2"/>
  <c r="Q202" i="2" s="1"/>
  <c r="Q203" i="2" s="1"/>
  <c r="N201" i="2"/>
  <c r="N202" i="2" s="1"/>
  <c r="N203" i="2" s="1"/>
  <c r="K201" i="2"/>
  <c r="K202" i="2" s="1"/>
  <c r="K203" i="2" s="1"/>
  <c r="T172" i="2"/>
  <c r="Q172" i="2"/>
  <c r="N172" i="2"/>
  <c r="K172" i="2"/>
  <c r="T165" i="2"/>
  <c r="Q165" i="2"/>
  <c r="N165" i="2"/>
  <c r="K165" i="2"/>
  <c r="T166" i="2"/>
  <c r="Q166" i="2"/>
  <c r="N166" i="2"/>
  <c r="K166" i="2"/>
  <c r="Z151" i="2"/>
  <c r="T150" i="2"/>
  <c r="T151" i="2" s="1"/>
  <c r="Q150" i="2"/>
  <c r="Q151" i="2" s="1"/>
  <c r="N150" i="2"/>
  <c r="N151" i="2" s="1"/>
  <c r="K150" i="2"/>
  <c r="K151" i="2" s="1"/>
  <c r="T16" i="2"/>
  <c r="T15" i="2"/>
  <c r="Q16" i="2"/>
  <c r="Q15" i="2"/>
  <c r="N16" i="2"/>
  <c r="N15" i="2"/>
  <c r="K16" i="2"/>
  <c r="K15" i="2"/>
  <c r="T40" i="2"/>
  <c r="Q40" i="2"/>
  <c r="N40" i="2"/>
  <c r="K40" i="2"/>
  <c r="L50" i="3" l="1"/>
  <c r="K168" i="2"/>
  <c r="Q168" i="2"/>
  <c r="N168" i="2"/>
  <c r="T168" i="2"/>
  <c r="J55" i="3"/>
  <c r="D17" i="18" s="1"/>
  <c r="R50" i="3"/>
  <c r="X203" i="2"/>
  <c r="J72" i="3"/>
  <c r="L60" i="3"/>
  <c r="L61" i="3" s="1"/>
  <c r="J61" i="3"/>
  <c r="D19" i="18" s="1"/>
  <c r="F19" i="18" s="1"/>
  <c r="Z202" i="2"/>
  <c r="Z203" i="2" s="1"/>
  <c r="Q239" i="2"/>
  <c r="T113" i="2"/>
  <c r="T112" i="2"/>
  <c r="T111" i="2"/>
  <c r="T110" i="2"/>
  <c r="Q113" i="2"/>
  <c r="Q112" i="2"/>
  <c r="Q111" i="2"/>
  <c r="Q110" i="2"/>
  <c r="N112" i="2"/>
  <c r="N111" i="2"/>
  <c r="N110" i="2"/>
  <c r="K112" i="2"/>
  <c r="K111" i="2"/>
  <c r="K110" i="2"/>
  <c r="T79" i="2"/>
  <c r="Q79" i="2"/>
  <c r="N79" i="2"/>
  <c r="K79" i="2"/>
  <c r="Q114" i="2" l="1"/>
  <c r="Q115" i="2" s="1"/>
  <c r="T114" i="2"/>
  <c r="T115" i="2" s="1"/>
  <c r="L72" i="3"/>
  <c r="J73" i="3"/>
  <c r="D23" i="18" s="1"/>
  <c r="K80" i="2"/>
  <c r="K81" i="2" s="1"/>
  <c r="Q80" i="2"/>
  <c r="Q81" i="2" s="1"/>
  <c r="N80" i="2"/>
  <c r="N81" i="2" s="1"/>
  <c r="T80" i="2"/>
  <c r="T81" i="2" s="1"/>
  <c r="Z80" i="2"/>
  <c r="Z81" i="2" s="1"/>
  <c r="X80" i="2"/>
  <c r="T154" i="2"/>
  <c r="T156" i="2" s="1"/>
  <c r="Q154" i="2"/>
  <c r="N154" i="2"/>
  <c r="K154" i="2"/>
  <c r="K160" i="2"/>
  <c r="K159" i="2"/>
  <c r="T160" i="2"/>
  <c r="T159" i="2"/>
  <c r="Q160" i="2"/>
  <c r="Q159" i="2"/>
  <c r="N160" i="2"/>
  <c r="N159" i="2"/>
  <c r="Q171" i="2"/>
  <c r="Q161" i="2"/>
  <c r="X81" i="2" l="1"/>
  <c r="J23" i="3"/>
  <c r="K239" i="2"/>
  <c r="I162" i="2"/>
  <c r="J162" i="2"/>
  <c r="L162" i="2"/>
  <c r="M162" i="2"/>
  <c r="O162" i="2"/>
  <c r="P162" i="2"/>
  <c r="Q162" i="2"/>
  <c r="R162" i="2"/>
  <c r="S162" i="2"/>
  <c r="Y162" i="2"/>
  <c r="K52" i="3" s="1"/>
  <c r="L52" i="3" s="1"/>
  <c r="AD162" i="2"/>
  <c r="AE162" i="2"/>
  <c r="AF162" i="2"/>
  <c r="AG162" i="2"/>
  <c r="R93" i="3" s="1"/>
  <c r="AH162" i="2"/>
  <c r="I192" i="2"/>
  <c r="I193" i="2" s="1"/>
  <c r="J192" i="2"/>
  <c r="J193" i="2" s="1"/>
  <c r="K192" i="2"/>
  <c r="K193" i="2" s="1"/>
  <c r="L192" i="2"/>
  <c r="L193" i="2" s="1"/>
  <c r="M192" i="2"/>
  <c r="M193" i="2" s="1"/>
  <c r="N192" i="2"/>
  <c r="N193" i="2" s="1"/>
  <c r="O192" i="2"/>
  <c r="O193" i="2" s="1"/>
  <c r="P192" i="2"/>
  <c r="P193" i="2" s="1"/>
  <c r="Q192" i="2"/>
  <c r="Q193" i="2" s="1"/>
  <c r="R192" i="2"/>
  <c r="R193" i="2" s="1"/>
  <c r="S192" i="2"/>
  <c r="S193" i="2" s="1"/>
  <c r="T192" i="2"/>
  <c r="T193" i="2" s="1"/>
  <c r="X192" i="2"/>
  <c r="Y192" i="2"/>
  <c r="Z192" i="2"/>
  <c r="Z193" i="2" s="1"/>
  <c r="AD192" i="2"/>
  <c r="AD193" i="2" s="1"/>
  <c r="AE192" i="2"/>
  <c r="AE193" i="2" s="1"/>
  <c r="AF192" i="2"/>
  <c r="AF193" i="2" s="1"/>
  <c r="AG192" i="2"/>
  <c r="AG193" i="2" s="1"/>
  <c r="AH192" i="2"/>
  <c r="AH193" i="2" s="1"/>
  <c r="T171" i="2"/>
  <c r="T173" i="2" s="1"/>
  <c r="J173" i="2"/>
  <c r="L173" i="2"/>
  <c r="M173" i="2"/>
  <c r="O173" i="2"/>
  <c r="P173" i="2"/>
  <c r="Q173" i="2"/>
  <c r="R173" i="2"/>
  <c r="S173" i="2"/>
  <c r="Y173" i="2"/>
  <c r="K54" i="3" s="1"/>
  <c r="L54" i="3" s="1"/>
  <c r="AD173" i="2"/>
  <c r="P54" i="3" s="1"/>
  <c r="AE173" i="2"/>
  <c r="Q54" i="3" s="1"/>
  <c r="AF173" i="2"/>
  <c r="AG173" i="2"/>
  <c r="AH173" i="2"/>
  <c r="S54" i="3" s="1"/>
  <c r="T161" i="2"/>
  <c r="T162" i="2" s="1"/>
  <c r="N171" i="2"/>
  <c r="N173" i="2" s="1"/>
  <c r="K171" i="2"/>
  <c r="K173" i="2" s="1"/>
  <c r="X60" i="2"/>
  <c r="N161" i="2"/>
  <c r="N162" i="2" s="1"/>
  <c r="K161" i="2"/>
  <c r="K162" i="2" s="1"/>
  <c r="T128" i="2"/>
  <c r="T131" i="2"/>
  <c r="T130" i="2"/>
  <c r="T129" i="2"/>
  <c r="Q131" i="2"/>
  <c r="Q130" i="2"/>
  <c r="Q129" i="2"/>
  <c r="Q128" i="2"/>
  <c r="N131" i="2"/>
  <c r="N130" i="2"/>
  <c r="N129" i="2"/>
  <c r="N128" i="2"/>
  <c r="T92" i="2"/>
  <c r="T91" i="2"/>
  <c r="Q92" i="2"/>
  <c r="Q91" i="2"/>
  <c r="N92" i="2"/>
  <c r="N91" i="2"/>
  <c r="T174" i="2" l="1"/>
  <c r="L55" i="3"/>
  <c r="AD174" i="2"/>
  <c r="AD242" i="2" s="1"/>
  <c r="S174" i="2"/>
  <c r="O174" i="2"/>
  <c r="O242" i="2" s="1"/>
  <c r="L174" i="2"/>
  <c r="L242" i="2" s="1"/>
  <c r="AE174" i="2"/>
  <c r="AE242" i="2" s="1"/>
  <c r="Y174" i="2"/>
  <c r="R174" i="2"/>
  <c r="R54" i="3"/>
  <c r="X67" i="2"/>
  <c r="J16" i="3"/>
  <c r="Y193" i="2"/>
  <c r="K66" i="3"/>
  <c r="K67" i="3" s="1"/>
  <c r="D22" i="18" s="1"/>
  <c r="S52" i="3"/>
  <c r="P52" i="3"/>
  <c r="N93" i="2"/>
  <c r="N94" i="2" s="1"/>
  <c r="Q93" i="2"/>
  <c r="Q94" i="2" s="1"/>
  <c r="T93" i="2"/>
  <c r="T94" i="2" s="1"/>
  <c r="X193" i="2"/>
  <c r="J66" i="3"/>
  <c r="Q52" i="3"/>
  <c r="Q55" i="3" s="1"/>
  <c r="P93" i="3"/>
  <c r="Q93" i="3"/>
  <c r="Z173" i="2"/>
  <c r="Z174" i="2" s="1"/>
  <c r="Z60" i="2"/>
  <c r="K59" i="2"/>
  <c r="K60" i="2" s="1"/>
  <c r="N59" i="2"/>
  <c r="N60" i="2" s="1"/>
  <c r="Q59" i="2"/>
  <c r="Q60" i="2" s="1"/>
  <c r="T59" i="2"/>
  <c r="T60" i="2" s="1"/>
  <c r="N55" i="2"/>
  <c r="N56" i="2" s="1"/>
  <c r="T29" i="2"/>
  <c r="T30" i="2"/>
  <c r="Q30" i="2"/>
  <c r="Q29" i="2"/>
  <c r="N30" i="2"/>
  <c r="N29" i="2"/>
  <c r="K30" i="2"/>
  <c r="K29" i="2"/>
  <c r="X26" i="2"/>
  <c r="J7" i="3" s="1"/>
  <c r="K55" i="3" l="1"/>
  <c r="D18" i="18" s="1"/>
  <c r="F17" i="18" s="1"/>
  <c r="L66" i="3"/>
  <c r="L67" i="3" s="1"/>
  <c r="J67" i="3"/>
  <c r="D21" i="18" s="1"/>
  <c r="F21" i="18" s="1"/>
  <c r="R52" i="3"/>
  <c r="R55" i="3" s="1"/>
  <c r="P55" i="3"/>
  <c r="X32" i="2"/>
  <c r="J8" i="3" s="1"/>
  <c r="K131" i="2" l="1"/>
  <c r="K129" i="2"/>
  <c r="S65" i="2"/>
  <c r="Q65" i="2"/>
  <c r="K65" i="2"/>
  <c r="S64" i="2"/>
  <c r="Q64" i="2"/>
  <c r="S63" i="2"/>
  <c r="V63" i="2" s="1"/>
  <c r="Q63" i="2"/>
  <c r="W63" i="2" l="1"/>
  <c r="AB63" i="2"/>
  <c r="T64" i="2"/>
  <c r="V64" i="2"/>
  <c r="T65" i="2"/>
  <c r="V65" i="2"/>
  <c r="S66" i="2"/>
  <c r="S67" i="2" s="1"/>
  <c r="Q66" i="2"/>
  <c r="T63" i="2"/>
  <c r="K128" i="2"/>
  <c r="K130" i="2"/>
  <c r="T55" i="2"/>
  <c r="T56" i="2" s="1"/>
  <c r="Q55" i="2"/>
  <c r="Q56" i="2" s="1"/>
  <c r="K55" i="2"/>
  <c r="K56" i="2" s="1"/>
  <c r="T39" i="2"/>
  <c r="T38" i="2"/>
  <c r="T37" i="2"/>
  <c r="T36" i="2"/>
  <c r="Q39" i="2"/>
  <c r="Q38" i="2"/>
  <c r="Q37" i="2"/>
  <c r="Q36" i="2"/>
  <c r="N39" i="2"/>
  <c r="N38" i="2"/>
  <c r="N37" i="2"/>
  <c r="N36" i="2"/>
  <c r="K39" i="2"/>
  <c r="K38" i="2"/>
  <c r="K37" i="2"/>
  <c r="Z26" i="2"/>
  <c r="L7" i="3" s="1"/>
  <c r="T24" i="2"/>
  <c r="T23" i="2"/>
  <c r="T22" i="2"/>
  <c r="Q24" i="2"/>
  <c r="Q23" i="2"/>
  <c r="Q22" i="2"/>
  <c r="W64" i="2" l="1"/>
  <c r="AB64" i="2"/>
  <c r="AC64" i="2" s="1"/>
  <c r="W65" i="2"/>
  <c r="AB65" i="2"/>
  <c r="AC65" i="2" s="1"/>
  <c r="AC63" i="2"/>
  <c r="T66" i="2"/>
  <c r="T67" i="2" s="1"/>
  <c r="Q67" i="2"/>
  <c r="Q26" i="2"/>
  <c r="T26" i="2"/>
  <c r="N41" i="2"/>
  <c r="Q41" i="2"/>
  <c r="T41" i="2"/>
  <c r="AC66" i="2" l="1"/>
  <c r="AB66" i="2"/>
  <c r="J174" i="2"/>
  <c r="AG174" i="2"/>
  <c r="Q29" i="3"/>
  <c r="N17" i="3" l="1"/>
  <c r="N18" i="3" s="1"/>
  <c r="E8" i="18" s="1"/>
  <c r="AB67" i="2"/>
  <c r="O17" i="3"/>
  <c r="O18" i="3" s="1"/>
  <c r="AC67" i="2"/>
  <c r="AG242" i="2"/>
  <c r="Z41" i="2"/>
  <c r="L9" i="3" s="1"/>
  <c r="J26" i="2"/>
  <c r="I7" i="3" s="1"/>
  <c r="T7" i="3" s="1"/>
  <c r="AF114" i="2"/>
  <c r="AF115" i="2" s="1"/>
  <c r="K13" i="2"/>
  <c r="K24" i="2"/>
  <c r="K22" i="2"/>
  <c r="K36" i="2"/>
  <c r="K41" i="2" s="1"/>
  <c r="K23" i="2"/>
  <c r="K92" i="2"/>
  <c r="K23" i="3"/>
  <c r="Q24" i="3"/>
  <c r="Q18" i="3"/>
  <c r="R16" i="3"/>
  <c r="R29" i="3"/>
  <c r="L16" i="3"/>
  <c r="R17" i="3"/>
  <c r="K37" i="3"/>
  <c r="D14" i="18" s="1"/>
  <c r="J45" i="3"/>
  <c r="D15" i="18" s="1"/>
  <c r="Q37" i="3"/>
  <c r="J30" i="3"/>
  <c r="D11" i="18" s="1"/>
  <c r="Q30" i="3"/>
  <c r="Q45" i="3"/>
  <c r="P37" i="3"/>
  <c r="Q94" i="3" l="1"/>
  <c r="K26" i="2"/>
  <c r="P18" i="3"/>
  <c r="R15" i="3"/>
  <c r="R18" i="3" s="1"/>
  <c r="P45" i="3"/>
  <c r="N24" i="2"/>
  <c r="N22" i="2"/>
  <c r="N23" i="2"/>
  <c r="J24" i="3"/>
  <c r="D9" i="18" s="1"/>
  <c r="K14" i="2"/>
  <c r="K24" i="3"/>
  <c r="D10" i="18" s="1"/>
  <c r="L15" i="3"/>
  <c r="J18" i="3"/>
  <c r="D7" i="18" s="1"/>
  <c r="R37" i="3"/>
  <c r="P30" i="3"/>
  <c r="J37" i="3"/>
  <c r="D13" i="18" s="1"/>
  <c r="N26" i="2" l="1"/>
  <c r="R30" i="3"/>
  <c r="N12" i="2"/>
  <c r="N13" i="2"/>
  <c r="N14" i="2"/>
  <c r="G24" i="3"/>
  <c r="K100" i="3" s="1"/>
  <c r="H24" i="3"/>
  <c r="L100" i="3" s="1"/>
  <c r="R45" i="3"/>
  <c r="L23" i="3"/>
  <c r="L24" i="3" s="1"/>
  <c r="P24" i="3"/>
  <c r="P94" i="3" s="1"/>
  <c r="I16" i="3"/>
  <c r="T16" i="3" s="1"/>
  <c r="C9" i="18" l="1"/>
  <c r="C10" i="18"/>
  <c r="N18" i="2"/>
  <c r="M18" i="2"/>
  <c r="Q14" i="2"/>
  <c r="R14" i="2" s="1"/>
  <c r="U14" i="2" s="1"/>
  <c r="W14" i="2" s="1"/>
  <c r="Q13" i="2"/>
  <c r="R13" i="2" s="1"/>
  <c r="U13" i="2" s="1"/>
  <c r="W13" i="2" s="1"/>
  <c r="Q12" i="2"/>
  <c r="G37" i="3"/>
  <c r="K102" i="3" s="1"/>
  <c r="C15" i="18"/>
  <c r="G30" i="3"/>
  <c r="K101" i="3" s="1"/>
  <c r="I23" i="3"/>
  <c r="S23" i="3"/>
  <c r="R24" i="3"/>
  <c r="R94" i="3" s="1"/>
  <c r="H101" i="3" s="1"/>
  <c r="G18" i="3"/>
  <c r="I15" i="3"/>
  <c r="T15" i="3" s="1"/>
  <c r="I24" i="3" l="1"/>
  <c r="P100" i="3" s="1"/>
  <c r="T23" i="3"/>
  <c r="T24" i="3" s="1"/>
  <c r="C7" i="18"/>
  <c r="K99" i="3"/>
  <c r="F9" i="18"/>
  <c r="C11" i="18"/>
  <c r="C13" i="18"/>
  <c r="Q18" i="2"/>
  <c r="T14" i="2"/>
  <c r="T13" i="2"/>
  <c r="R12" i="2"/>
  <c r="U12" i="2" s="1"/>
  <c r="K103" i="3"/>
  <c r="S24" i="3"/>
  <c r="AA12" i="2" l="1"/>
  <c r="W12" i="2"/>
  <c r="AA14" i="2"/>
  <c r="AC14" i="2" s="1"/>
  <c r="AH14" i="2" s="1"/>
  <c r="AA13" i="2"/>
  <c r="AC13" i="2" s="1"/>
  <c r="AH13" i="2" s="1"/>
  <c r="AB18" i="2"/>
  <c r="U18" i="2"/>
  <c r="R18" i="2"/>
  <c r="R42" i="2" s="1"/>
  <c r="R242" i="2" s="1"/>
  <c r="T12" i="2"/>
  <c r="T18" i="2" s="1"/>
  <c r="AB42" i="2" l="1"/>
  <c r="N6" i="3"/>
  <c r="N10" i="3" s="1"/>
  <c r="AA18" i="2"/>
  <c r="M6" i="3" s="1"/>
  <c r="M10" i="3" s="1"/>
  <c r="G6" i="3"/>
  <c r="G10" i="3" s="1"/>
  <c r="U42" i="2"/>
  <c r="U242" i="2" s="1"/>
  <c r="AC12" i="2" l="1"/>
  <c r="AC18" i="2" s="1"/>
  <c r="O6" i="3" s="1"/>
  <c r="O10" i="3" s="1"/>
  <c r="AA42" i="2"/>
  <c r="AA242" i="2" s="1"/>
  <c r="E6" i="18"/>
  <c r="E5" i="18"/>
  <c r="M94" i="3"/>
  <c r="J10" i="3"/>
  <c r="D5" i="18" s="1"/>
  <c r="X42" i="2"/>
  <c r="X242" i="2" s="1"/>
  <c r="AC42" i="2" l="1"/>
  <c r="K98" i="3"/>
  <c r="C5" i="18"/>
  <c r="J94" i="3"/>
  <c r="G94" i="3"/>
  <c r="H113" i="3" s="1"/>
  <c r="K113" i="2" l="1"/>
  <c r="K114" i="2" s="1"/>
  <c r="K115" i="2" s="1"/>
  <c r="N113" i="2" l="1"/>
  <c r="N114" i="2" s="1"/>
  <c r="N115" i="2" s="1"/>
  <c r="H37" i="3" l="1"/>
  <c r="I36" i="3"/>
  <c r="T36" i="3" s="1"/>
  <c r="L102" i="3" l="1"/>
  <c r="C14" i="18"/>
  <c r="F13" i="18" s="1"/>
  <c r="S37" i="3"/>
  <c r="T37" i="3"/>
  <c r="I37" i="3"/>
  <c r="P102" i="3" s="1"/>
  <c r="K155" i="2" l="1"/>
  <c r="K156" i="2" s="1"/>
  <c r="AF174" i="2" l="1"/>
  <c r="K174" i="2"/>
  <c r="I174" i="2" l="1"/>
  <c r="I242" i="2" s="1"/>
  <c r="AF242" i="2"/>
  <c r="AH174" i="2"/>
  <c r="S51" i="3" l="1"/>
  <c r="S55" i="3" s="1"/>
  <c r="N155" i="2"/>
  <c r="M174" i="2"/>
  <c r="Q155" i="2"/>
  <c r="P174" i="2"/>
  <c r="Q156" i="2" l="1"/>
  <c r="Q174" i="2" s="1"/>
  <c r="N156" i="2"/>
  <c r="N174" i="2" s="1"/>
  <c r="J18" i="2" l="1"/>
  <c r="K12" i="2"/>
  <c r="K18" i="2" s="1"/>
  <c r="Z12" i="2" l="1"/>
  <c r="Z18" i="2" s="1"/>
  <c r="Y18" i="2"/>
  <c r="K6" i="3" s="1"/>
  <c r="L6" i="3" s="1"/>
  <c r="AH12" i="2" l="1"/>
  <c r="V18" i="2"/>
  <c r="H6" i="3" s="1"/>
  <c r="I6" i="3" s="1"/>
  <c r="T6" i="3" s="1"/>
  <c r="J32" i="2"/>
  <c r="K31" i="2"/>
  <c r="K32" i="2" s="1"/>
  <c r="K42" i="2" s="1"/>
  <c r="W18" i="2" l="1"/>
  <c r="J42" i="2"/>
  <c r="AH18" i="2" l="1"/>
  <c r="S6" i="3" s="1"/>
  <c r="S10" i="3" s="1"/>
  <c r="N31" i="2" l="1"/>
  <c r="N32" i="2" s="1"/>
  <c r="N42" i="2" s="1"/>
  <c r="M32" i="2"/>
  <c r="M42" i="2" s="1"/>
  <c r="Z32" i="2"/>
  <c r="Z42" i="2" l="1"/>
  <c r="L8" i="3"/>
  <c r="L10" i="3" s="1"/>
  <c r="Y32" i="2"/>
  <c r="K8" i="3" s="1"/>
  <c r="S32" i="2" l="1"/>
  <c r="S42" i="2" s="1"/>
  <c r="T31" i="2"/>
  <c r="T32" i="2" s="1"/>
  <c r="T42" i="2" s="1"/>
  <c r="Y42" i="2"/>
  <c r="K10" i="3"/>
  <c r="D6" i="18" s="1"/>
  <c r="P32" i="2" l="1"/>
  <c r="P42" i="2" s="1"/>
  <c r="Q31" i="2"/>
  <c r="Q32" i="2" s="1"/>
  <c r="Q42" i="2" s="1"/>
  <c r="AH31" i="2" l="1"/>
  <c r="AH32" i="2" s="1"/>
  <c r="V32" i="2"/>
  <c r="V42" i="2" l="1"/>
  <c r="H8" i="3"/>
  <c r="W32" i="2"/>
  <c r="W42" i="2" s="1"/>
  <c r="H10" i="3" l="1"/>
  <c r="L98" i="3" s="1"/>
  <c r="I8" i="3"/>
  <c r="T8" i="3" s="1"/>
  <c r="AH42" i="2"/>
  <c r="K63" i="2"/>
  <c r="K64" i="2"/>
  <c r="J66" i="2"/>
  <c r="J67" i="2" s="1"/>
  <c r="K66" i="2" l="1"/>
  <c r="K67" i="2" s="1"/>
  <c r="I10" i="3"/>
  <c r="P98" i="3" s="1"/>
  <c r="T10" i="3"/>
  <c r="C6" i="18"/>
  <c r="F5" i="18" l="1"/>
  <c r="N63" i="2" l="1"/>
  <c r="AH63" i="2" l="1"/>
  <c r="N65" i="2"/>
  <c r="M66" i="2"/>
  <c r="M67" i="2" s="1"/>
  <c r="N64" i="2"/>
  <c r="Y66" i="2"/>
  <c r="Z66" i="2"/>
  <c r="N66" i="2" l="1"/>
  <c r="N67" i="2" s="1"/>
  <c r="AH65" i="2"/>
  <c r="K17" i="3"/>
  <c r="K18" i="3" s="1"/>
  <c r="L17" i="3"/>
  <c r="L18" i="3" s="1"/>
  <c r="Z67" i="2"/>
  <c r="V66" i="2"/>
  <c r="Y67" i="2"/>
  <c r="AH64" i="2"/>
  <c r="D8" i="18" l="1"/>
  <c r="V67" i="2"/>
  <c r="H17" i="3"/>
  <c r="W66" i="2"/>
  <c r="W67" i="2" s="1"/>
  <c r="AH66" i="2"/>
  <c r="I17" i="3" l="1"/>
  <c r="T17" i="3" s="1"/>
  <c r="H18" i="3"/>
  <c r="L99" i="3" s="1"/>
  <c r="AH67" i="2"/>
  <c r="K91" i="2"/>
  <c r="K93" i="2" s="1"/>
  <c r="K94" i="2" s="1"/>
  <c r="J93" i="2"/>
  <c r="J94" i="2" s="1"/>
  <c r="AH91" i="2" l="1"/>
  <c r="T18" i="3"/>
  <c r="I18" i="3"/>
  <c r="P99" i="3" s="1"/>
  <c r="C8" i="18"/>
  <c r="Y93" i="2"/>
  <c r="W93" i="2"/>
  <c r="W94" i="2" s="1"/>
  <c r="V93" i="2"/>
  <c r="V94" i="2" l="1"/>
  <c r="H29" i="3"/>
  <c r="Y94" i="2"/>
  <c r="K29" i="3"/>
  <c r="F7" i="18"/>
  <c r="Z93" i="2"/>
  <c r="Z94" i="2" s="1"/>
  <c r="L29" i="3" l="1"/>
  <c r="L30" i="3" s="1"/>
  <c r="K30" i="3"/>
  <c r="D12" i="18" s="1"/>
  <c r="H30" i="3"/>
  <c r="L101" i="3" s="1"/>
  <c r="I29" i="3"/>
  <c r="T29" i="3" s="1"/>
  <c r="S29" i="3"/>
  <c r="S30" i="3" s="1"/>
  <c r="AH93" i="2"/>
  <c r="AH94" i="2" s="1"/>
  <c r="K125" i="2"/>
  <c r="K133" i="2" s="1"/>
  <c r="K143" i="2" s="1"/>
  <c r="C12" i="18" l="1"/>
  <c r="T30" i="3"/>
  <c r="I30" i="3"/>
  <c r="P101" i="3" s="1"/>
  <c r="H73" i="3"/>
  <c r="C24" i="18" l="1"/>
  <c r="L107" i="3"/>
  <c r="F11" i="18"/>
  <c r="T73" i="3"/>
  <c r="I73" i="3"/>
  <c r="P107" i="3" s="1"/>
  <c r="N125" i="2"/>
  <c r="N133" i="2" s="1"/>
  <c r="N143" i="2" s="1"/>
  <c r="K73" i="3" l="1"/>
  <c r="D24" i="18" s="1"/>
  <c r="F23" i="18" s="1"/>
  <c r="L73" i="3"/>
  <c r="S73" i="3" l="1"/>
  <c r="K43" i="3"/>
  <c r="L43" i="3" l="1"/>
  <c r="H43" i="3" l="1"/>
  <c r="I43" i="3" l="1"/>
  <c r="T43" i="3" s="1"/>
  <c r="S43" i="3" l="1"/>
  <c r="H44" i="3" l="1"/>
  <c r="K44" i="3"/>
  <c r="L80" i="3"/>
  <c r="K80" i="3"/>
  <c r="D26" i="18" s="1"/>
  <c r="L44" i="3" l="1"/>
  <c r="I44" i="3"/>
  <c r="T44" i="3" s="1"/>
  <c r="H80" i="3"/>
  <c r="C26" i="18" l="1"/>
  <c r="F25" i="18" s="1"/>
  <c r="L108" i="3"/>
  <c r="I80" i="3"/>
  <c r="P108" i="3" s="1"/>
  <c r="T80" i="3"/>
  <c r="S80" i="3"/>
  <c r="J226" i="2"/>
  <c r="J227" i="2" s="1"/>
  <c r="K225" i="2"/>
  <c r="K226" i="2" s="1"/>
  <c r="K227" i="2" s="1"/>
  <c r="M226" i="2"/>
  <c r="M227" i="2" s="1"/>
  <c r="N225" i="2"/>
  <c r="N226" i="2" s="1"/>
  <c r="N227" i="2" s="1"/>
  <c r="Z226" i="2"/>
  <c r="Z227" i="2" s="1"/>
  <c r="Y226" i="2" l="1"/>
  <c r="S225" i="2"/>
  <c r="T225" i="2" s="1"/>
  <c r="S44" i="3"/>
  <c r="T226" i="2"/>
  <c r="T227" i="2" s="1"/>
  <c r="S226" i="2" l="1"/>
  <c r="S227" i="2" s="1"/>
  <c r="V225" i="2"/>
  <c r="Y227" i="2"/>
  <c r="K85" i="3"/>
  <c r="P226" i="2"/>
  <c r="P227" i="2" s="1"/>
  <c r="Q225" i="2"/>
  <c r="Q226" i="2" s="1"/>
  <c r="Q227" i="2" s="1"/>
  <c r="W225" i="2" l="1"/>
  <c r="AB225" i="2"/>
  <c r="K86" i="3"/>
  <c r="L85" i="3"/>
  <c r="L86" i="3" s="1"/>
  <c r="V226" i="2"/>
  <c r="AB226" i="2" l="1"/>
  <c r="AC225" i="2"/>
  <c r="V227" i="2"/>
  <c r="H85" i="3"/>
  <c r="D28" i="18"/>
  <c r="W226" i="2"/>
  <c r="W227" i="2" s="1"/>
  <c r="AC226" i="2" l="1"/>
  <c r="AC227" i="2" s="1"/>
  <c r="AH225" i="2"/>
  <c r="AB227" i="2"/>
  <c r="N85" i="3"/>
  <c r="I85" i="3"/>
  <c r="T85" i="3" s="1"/>
  <c r="H86" i="3"/>
  <c r="L109" i="3" s="1"/>
  <c r="AH226" i="2"/>
  <c r="J240" i="2"/>
  <c r="J241" i="2" s="1"/>
  <c r="J242" i="2" s="1"/>
  <c r="K238" i="2"/>
  <c r="K240" i="2" s="1"/>
  <c r="K241" i="2" s="1"/>
  <c r="K242" i="2" s="1"/>
  <c r="M240" i="2"/>
  <c r="M241" i="2" s="1"/>
  <c r="M242" i="2" s="1"/>
  <c r="N238" i="2"/>
  <c r="N240" i="2" s="1"/>
  <c r="N241" i="2" s="1"/>
  <c r="N242" i="2" s="1"/>
  <c r="N86" i="3" l="1"/>
  <c r="E28" i="18" s="1"/>
  <c r="O85" i="3"/>
  <c r="O86" i="3" s="1"/>
  <c r="Z240" i="2"/>
  <c r="Z241" i="2" s="1"/>
  <c r="AH227" i="2"/>
  <c r="S85" i="3"/>
  <c r="S86" i="3" s="1"/>
  <c r="I86" i="3"/>
  <c r="P109" i="3" s="1"/>
  <c r="T86" i="3"/>
  <c r="C28" i="18"/>
  <c r="Y240" i="2"/>
  <c r="Y241" i="2" l="1"/>
  <c r="K92" i="3"/>
  <c r="F27" i="18"/>
  <c r="S240" i="2"/>
  <c r="S241" i="2" s="1"/>
  <c r="T238" i="2"/>
  <c r="T240" i="2" s="1"/>
  <c r="T241" i="2" s="1"/>
  <c r="L92" i="3" l="1"/>
  <c r="L93" i="3" s="1"/>
  <c r="K93" i="3"/>
  <c r="P240" i="2"/>
  <c r="P241" i="2" s="1"/>
  <c r="Q238" i="2"/>
  <c r="Q240" i="2" s="1"/>
  <c r="Q241" i="2" s="1"/>
  <c r="D30" i="18" l="1"/>
  <c r="V240" i="2"/>
  <c r="AH238" i="2"/>
  <c r="V241" i="2" l="1"/>
  <c r="H92" i="3"/>
  <c r="W240" i="2"/>
  <c r="W241" i="2" s="1"/>
  <c r="I92" i="3" l="1"/>
  <c r="T92" i="3" s="1"/>
  <c r="T93" i="3" s="1"/>
  <c r="H93" i="3"/>
  <c r="L110" i="3" s="1"/>
  <c r="AH240" i="2"/>
  <c r="C30" i="18" l="1"/>
  <c r="AH241" i="2"/>
  <c r="S92" i="3"/>
  <c r="S93" i="3" s="1"/>
  <c r="I93" i="3"/>
  <c r="P110" i="3" l="1"/>
  <c r="F29" i="18" l="1"/>
  <c r="Q104" i="3"/>
  <c r="Q102" i="3"/>
  <c r="Q110" i="3"/>
  <c r="Q99" i="3"/>
  <c r="Q101" i="3"/>
  <c r="Q107" i="3"/>
  <c r="Q109" i="3"/>
  <c r="Q98" i="3"/>
  <c r="Q108" i="3"/>
  <c r="Q105" i="3"/>
  <c r="Q100" i="3"/>
  <c r="Q106" i="3"/>
  <c r="T242" i="2"/>
  <c r="H102" i="3"/>
  <c r="D32" i="18"/>
  <c r="I100" i="3"/>
  <c r="K94" i="3"/>
  <c r="P112" i="3"/>
  <c r="Q103" i="3"/>
  <c r="S94" i="3"/>
  <c r="T94" i="3"/>
  <c r="E32" i="18"/>
  <c r="Y242" i="2"/>
  <c r="Y143" i="2"/>
  <c r="S242" i="2"/>
  <c r="I99" i="3"/>
  <c r="L103" i="3"/>
  <c r="N94" i="3"/>
  <c r="Z143" i="2"/>
  <c r="Z242" i="2"/>
  <c r="AC242" i="2"/>
  <c r="V242" i="2"/>
  <c r="AH242" i="2"/>
  <c r="H100" i="3"/>
  <c r="AC143" i="2"/>
  <c r="H99" i="3"/>
  <c r="F15" i="18"/>
  <c r="F31" i="18"/>
  <c r="F32" i="18"/>
  <c r="S133" i="2"/>
  <c r="S143" i="2"/>
  <c r="H115" i="3"/>
  <c r="H98" i="3"/>
  <c r="W133" i="2"/>
  <c r="W143" i="2"/>
  <c r="W242" i="2"/>
  <c r="AH143" i="2"/>
  <c r="P133" i="2"/>
  <c r="P143" i="2"/>
  <c r="P242" i="2"/>
  <c r="O42" i="3"/>
  <c r="O45" i="3"/>
  <c r="O94" i="3"/>
  <c r="C16" i="18"/>
  <c r="C31" i="18"/>
  <c r="C32" i="18"/>
  <c r="V143" i="2"/>
  <c r="I94" i="3"/>
  <c r="I45" i="3"/>
  <c r="P103" i="3"/>
  <c r="T125" i="2"/>
  <c r="T133" i="2"/>
  <c r="T143" i="2"/>
  <c r="AB143" i="2"/>
  <c r="AB242" i="2"/>
  <c r="AC125" i="2"/>
  <c r="AC133" i="2"/>
  <c r="H45" i="3"/>
  <c r="H94" i="3"/>
  <c r="H114" i="3"/>
  <c r="S125" i="2"/>
  <c r="L42" i="3"/>
  <c r="L45" i="3"/>
  <c r="L94" i="3"/>
  <c r="Q133" i="2"/>
  <c r="Q143" i="2"/>
  <c r="Q242" i="2"/>
  <c r="W125" i="2"/>
  <c r="AH125" i="2"/>
  <c r="AH133" i="2"/>
  <c r="S42" i="3"/>
  <c r="S45" i="3"/>
  <c r="V133" i="2"/>
  <c r="H42" i="3"/>
  <c r="I42" i="3"/>
  <c r="T42" i="3"/>
  <c r="T45" i="3"/>
  <c r="V125" i="2"/>
  <c r="AB125" i="2"/>
  <c r="AB133" i="2"/>
  <c r="N42" i="3"/>
  <c r="N45" i="3"/>
  <c r="E16" i="18"/>
  <c r="E31" i="18"/>
  <c r="Y133" i="2"/>
  <c r="K42" i="3"/>
  <c r="K45" i="3"/>
  <c r="D16" i="18"/>
  <c r="D31" i="18"/>
  <c r="Q125" i="2"/>
  <c r="P125" i="2"/>
  <c r="Y125" i="2"/>
  <c r="Z125" i="2"/>
  <c r="Z133" i="2"/>
</calcChain>
</file>

<file path=xl/sharedStrings.xml><?xml version="1.0" encoding="utf-8"?>
<sst xmlns="http://schemas.openxmlformats.org/spreadsheetml/2006/main" count="1310" uniqueCount="501">
  <si>
    <t>Nr.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</si>
  <si>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</si>
  <si>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</si>
  <si>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</si>
  <si>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</si>
  <si>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</si>
  <si>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</si>
  <si>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</si>
  <si>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</si>
  <si>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</si>
  <si>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</si>
  <si>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</si>
  <si>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1.4.1</t>
  </si>
  <si>
    <t>1.4.2</t>
  </si>
  <si>
    <t>1.4.3</t>
  </si>
  <si>
    <t>2.1.2</t>
  </si>
  <si>
    <t>2.1.3</t>
  </si>
  <si>
    <t>2.1.4</t>
  </si>
  <si>
    <t>2.2.1</t>
  </si>
  <si>
    <t>2.3.1</t>
  </si>
  <si>
    <t>2.3.2</t>
  </si>
  <si>
    <t>3.1.2</t>
  </si>
  <si>
    <t>4.1.1</t>
  </si>
  <si>
    <t>4.1.2</t>
  </si>
  <si>
    <t>5.1.1</t>
  </si>
  <si>
    <t>5.2.1</t>
  </si>
  <si>
    <t>Kosto Objektivi specifik 1.2</t>
  </si>
  <si>
    <t>Kosto Objektivi specifik 1.3</t>
  </si>
  <si>
    <t>Kosto Objektivi specifik 1.4</t>
  </si>
  <si>
    <t>cost from VALUE ADD</t>
  </si>
  <si>
    <t>Kosto Objektivi specifik 2.1</t>
  </si>
  <si>
    <t>Kosto Objektivi specifik 2.2</t>
  </si>
  <si>
    <t>Kosto Objektivi specifik 2.3</t>
  </si>
  <si>
    <t>Kosto Objektivi specifik 3.1</t>
  </si>
  <si>
    <t>!!!</t>
  </si>
  <si>
    <t>Kosto Objektivi specifik 4.1</t>
  </si>
  <si>
    <t>Kosto Objektivi specifik 5.1</t>
  </si>
  <si>
    <t>Kosto Objektivi specifik 5.2</t>
  </si>
  <si>
    <t>Korente</t>
  </si>
  <si>
    <t>Kapitale</t>
  </si>
  <si>
    <t>Total BSH</t>
  </si>
  <si>
    <t>Total FH</t>
  </si>
  <si>
    <t>Total Kosto</t>
  </si>
  <si>
    <t xml:space="preserve">Kosto Korente </t>
  </si>
  <si>
    <t>Kosto kapitale</t>
  </si>
  <si>
    <t>Total kosto</t>
  </si>
  <si>
    <t>Qëllimi i Politikës II</t>
  </si>
  <si>
    <t>Qëllimi i Politikës III</t>
  </si>
  <si>
    <t>Qëllimi i Politikës IV</t>
  </si>
  <si>
    <t>Qëllimi i Politikës V</t>
  </si>
  <si>
    <t>Qëllimi i Politikës VI</t>
  </si>
  <si>
    <t>Qëllimi i Politikës VII</t>
  </si>
  <si>
    <t>Kosto Korente</t>
  </si>
  <si>
    <t>Kosto Kapitale</t>
  </si>
  <si>
    <t>Buxheti dhe Donatoret</t>
  </si>
  <si>
    <t>TOTALI [Euro]</t>
  </si>
  <si>
    <t>Burimi i Financimit</t>
  </si>
  <si>
    <t xml:space="preserve">Titulli </t>
  </si>
  <si>
    <t xml:space="preserve">Programi buxhetor </t>
  </si>
  <si>
    <t>Institucionet përgjegjegjëse</t>
  </si>
  <si>
    <t xml:space="preserve">Referenca e Rezultatit me produktet e programit buxhetor  </t>
  </si>
  <si>
    <t>Institucioni përgjegjës</t>
  </si>
  <si>
    <t>Afati Fillimit</t>
  </si>
  <si>
    <t>Afati Mbarimit</t>
  </si>
  <si>
    <t xml:space="preserve">Hendeku financiar </t>
  </si>
  <si>
    <t xml:space="preserve">Afati i Zbatimit </t>
  </si>
  <si>
    <t xml:space="preserve">Emri donatorit/Titullin e projektit </t>
  </si>
  <si>
    <t>Total Financim i Huaj</t>
  </si>
  <si>
    <t>Kosto indikative/2022</t>
  </si>
  <si>
    <t>Kosto indikative/2023</t>
  </si>
  <si>
    <t>Kosto indikative/2024</t>
  </si>
  <si>
    <t>Kosto indikative/2025</t>
  </si>
  <si>
    <t>I.1 QASJA PARANDALUESE: PARANDALIMI I TERRORIZMIT DHE RADIKALIZIMIT QË ÇON NË TERRORIZËM PËRMES SINJALIZIMIT TË HERSHËM</t>
  </si>
  <si>
    <t>II. QËLLIMI I POLITIKËS 1: MBAJTJA E KËRCËNIMIT TERRORIST NË NIVEL “TË ULËT”</t>
  </si>
  <si>
    <t xml:space="preserve">Masat  </t>
  </si>
  <si>
    <t>Kosto Objektivi Specifik 1.1.</t>
  </si>
  <si>
    <t>I. QËLLIMI STRATEGJIK: LUFTA KUNDËR KRIMIT TË ORGANIZUAR, TERRORIZMIT DHE TRAFIKIMIT</t>
  </si>
  <si>
    <t xml:space="preserve">III. PROGRAMI/ET BUXHETORE </t>
  </si>
  <si>
    <t>1.1.4</t>
  </si>
  <si>
    <t>1.1.5</t>
  </si>
  <si>
    <t>Institucioni mbështetës</t>
  </si>
  <si>
    <t>MM/AISM</t>
  </si>
  <si>
    <t xml:space="preserve">MEPJ </t>
  </si>
  <si>
    <t>Rritja e numrit të trajnimeve të specializuara në fushën e hetimit të financimit të terrorizmit</t>
  </si>
  <si>
    <t>Analizimi  i Raporteve të Aktivitetit të Dyshuar për Financim të Terrorizmit dhe dërgimi i informacioneve në organet ligj zbatuese nëse pas verifikimeve përmbajnë dyshime për Financim të Terrorizmit</t>
  </si>
  <si>
    <t>Monitorimi i rrjeteve sociale dhe mediave elektronike në lidhje me LHT dhe individët e dyshuar për terrorizëm</t>
  </si>
  <si>
    <t>1.4.4</t>
  </si>
  <si>
    <t>1.4.5</t>
  </si>
  <si>
    <t>1.4.6</t>
  </si>
  <si>
    <t>Grumbullimi, përpunimi dhe analizimi i të dhënave informative mbi treguesit/indikatorët e veprimtarive/aktiviteteve terroriste si radikalizimi dhe ekstremizmi me natyrë fetare, etnike dhe ideologjike me qëllim sinjalizimin e veprimtarive të dyshimta me natyrë terroriste</t>
  </si>
  <si>
    <t>I. OBJEKTIVI SPECIFIK: PARANDALIMI I RADIKALIZIMIT NËPËRMJET INTERNETIT</t>
  </si>
  <si>
    <t>Masat</t>
  </si>
  <si>
    <t>Krijimi i një sistemi të aksesit të kontrolluar për grupmoshat e reja në site dhe faqe online të cilat mund të kenë përmbajtje propagandiste</t>
  </si>
  <si>
    <t>Zhvillimi i spoteve ndërgjegjësuese për tu shpërndarë tek përdoruesit e internetit, nëpërmjet profileve zyrtare të agjencive shtetërore apo faqeve zyrtare të internetit</t>
  </si>
  <si>
    <t>I. OBJEKTIVI SPECIFIK: RRITJA E PREZENCËS SË STRUKTURAVE TË ANTITERRORIT NË MJEDISIN VIRTUAL PËRMES KONTROLLIT DHE MONITORIMIT TË HAPËSIRAVE VIRTUALE PËRFSHIRË DARKNET-IN;</t>
  </si>
  <si>
    <t>Zhvillimi i takimeve bilaterale, rajonale dhe ndërkombëtare</t>
  </si>
  <si>
    <t>Lidhja e marrëveshjeve për bashkëpunim brenda fushës</t>
  </si>
  <si>
    <t>2.3.3</t>
  </si>
  <si>
    <t>Pjesëmarrja në konferenca, workshop-e etj.</t>
  </si>
  <si>
    <t>I. OBJEKTIVI SPEFICIK: VLERËSIMI DHE ANALIZIMI I FAKTORËVE QË ÇOJNË NË RADIKALIZIM DHE EKSTREMIZËM TË DHUNSHËM.</t>
  </si>
  <si>
    <t>Hartimi i protokolleve dhe sistemeve të ndarjes së informacionit për të mbledhur, sistemuar dhe ndarë të dhëna nga një gamë e gjerë burimesh, me qëllim që të mundësohen reagime dhe përpjekje parandaluese efektive dhe në kohë ndaj ekstremizmit të dhunshëm</t>
  </si>
  <si>
    <t>3.1.3</t>
  </si>
  <si>
    <t>Zhvillimi i protokolleve specifike për personat e radikalizuar në Shqipëri, duke iu përshtatur karakteristikave dhe veçorive që mbart ky fenomen në vendin tonë dhe shpërndarja e tyre profesionistëve të vijës së parë, për evidentimin dhe sinjalizimin e hershëm të tyre.</t>
  </si>
  <si>
    <t>DRAP/ZVA/ Institucionet Arsimore/ SHPS</t>
  </si>
  <si>
    <t>I. OBJEKTIVI SPECIFIK: PËRMIRËSIMI I PARANDALIMIT NËPËRMJET ZHVILLIMIT TË VLERËSIMEVE TË RISKUT, ANALIZAVE DHE KËRKIMEVE PËR RADIKALIZIMIN DHE TERRORIZMIN.</t>
  </si>
  <si>
    <t>Zhvillimi i takimeve dhe webinareve të vazhdueshme me profesionistë nga vendet e rajonit për shkëmbimin e eksperiencave.</t>
  </si>
  <si>
    <t>Qendra CVE</t>
  </si>
  <si>
    <t>I. OBJEKTIVI SPECIFIK: KRIJIMI I NJË RRJETI KOMUNIKIMI TË VAZHDUESHËM PËR SHKËMBIMIN E INFORMACIONEVE MES INSTITUCIONEVE DHE STRUKTURAVE TË PËRFSHIRA.</t>
  </si>
  <si>
    <t>Krijimi i kundër-narrativave për terrorizmin dhe ekstremizmin e dhunshëm, duke pasqyruar rreziqet dhe dëmet që këto fenomene i shkaktojnë shoqërisë por edhe trajtimi i grupeve në rrezik dhe shtresave më vulnerabël, për tu shpërndarë në hapësirat mediatike dhe ato të rrjeteve sociale</t>
  </si>
  <si>
    <t>Krijimi i programeve dhe manualeve për ndërgjegjësimin mbi terrorizmin</t>
  </si>
  <si>
    <t>Hartimi i broshurave informuese për prindërit mbi njohjen dhe menaxhimin e shenjave të ekstremizmit të dhunshëm.</t>
  </si>
  <si>
    <t>Zhvillimi i aktivitetit informues dhe ndërgjegjësues “Ditë  e hapur edukative dhe ndërgjegjësuese” me nxënës, mësues, prindër dhe përfaqësues të komunitetit</t>
  </si>
  <si>
    <t>Institucioni Arsimor/ QN/SHPS</t>
  </si>
  <si>
    <t>QN/SHPS</t>
  </si>
  <si>
    <t>ZVAP/ QN/ Institucionet arsimore</t>
  </si>
  <si>
    <t>MASR</t>
  </si>
  <si>
    <t>I.1 QASJA HETIMORE: HETIMI I VEPRAVE TË TERRORIZMIT, ZBULIMI DHE GODITJA E  TERRORISTËVE/GRUPEVE TERRORISTE DUKE ELEMINUAR KËRCËNIMET E TERRORIZMIT</t>
  </si>
  <si>
    <t>Rritja e numrit të hetimeve proaktive ndaj individëve/grupeve të dyshuar për veprimtari terroriste dhe financim të tij, nëpërmjet medodave speciale të hetimit</t>
  </si>
  <si>
    <t>Rritja e numrit të hetimeve paralele për financimin e terrorizmit për çdo rast referimi për vepra me  qëllime terroriste sipas rekomandimit të FAFT/ICRG dhe Moneyval</t>
  </si>
  <si>
    <t>Kryerja e analizave të përbashkëta midis institucioneve të gjurmimit, hetimit lidhur me grupe kriminale të hetuara e gjykuara për terrorizëm, në funksion të marrjes së masave parandaluese</t>
  </si>
  <si>
    <t>PSH/DAT</t>
  </si>
  <si>
    <t>I. OBJEKTIVI SPECIFIK: KRIJIMI I NJË SISTEMI TË SIGURTË TË KOMUNIKIMIT PËR TRANSMETIMIN E INFORMACIONIT NDËRMJET STRUKTURAVE TË PËRFSHIRA NË LUFTËN KUNDËR TERRORIZMIT</t>
  </si>
  <si>
    <t>Përmirësimi i standarteve të sigurisë (fizike, informacionit dhe sigurisë së rrjeteve të komunikimit dhe shkëmbimit të informacionit)</t>
  </si>
  <si>
    <t>AISM</t>
  </si>
  <si>
    <t>I. OBJEKTIVI SPECIFIK: VLERËSIMI PERIODIK I NIVELIT TË RREZIKUT /KËRCËNIMIT TË FAKTORËVE DHE FENOMENEVE QË PRODHOJNË RADIKALIZËM APO EKSTREMIZËM, SI DERIVATE TË TERRORIZMIT</t>
  </si>
  <si>
    <t>Hartimi i raporteve periodike të vlerësimit të nivelit të rrezikut /kërcënimit të faktorëve dhe fenomeneve që prodhojnë radikalizëm apo ekstremizëm, si derivate të terrorizmit</t>
  </si>
  <si>
    <t>MD/PP/AKSHI/PSH/SHISH</t>
  </si>
  <si>
    <t>Shkëmbimi i ndërsjelltë i informacioneve me agjencitë homologe ndërkombëtare mbi modus operandi të terroristëve dhe grupeve terroriste</t>
  </si>
  <si>
    <t>Mundësimi i aksesit në raporte apo studime të vendeve të rajonit apo ndërkombëtare për zhvillimet e terrorizmit mbi bazën e marrëveshjeve të bashkëpunimit</t>
  </si>
  <si>
    <t>I. OBJEKTIVI SPECIFIK: SIGURIMI I INFORMACIONIT DHE INFORMIMI I INSTITUCIONEVE VENDIMARRËSE, POLITIKËBËRËSE, INSTITUCIONEVE DHE STRUKTURAVE TË TJERA KOMPETENTE/PËRGJEGJËSE SHTETËRORE DHE TË ZBATIMIT TË LIGJIT</t>
  </si>
  <si>
    <t>Informimi i strukturave vendimarrëse  mbi problematikat e raporteve të riskut ose zhvillimeve aktuale/të pritshme kombëtare ose të huaja në fushën e terrorizmit</t>
  </si>
  <si>
    <t>Propozimi i zgjidhjeve dhe metodave bazuar në ekspertizën mbi zhvillimet dhe metodat bashkëhore të inteligjencës</t>
  </si>
  <si>
    <t>I. OBJEKTIVI SPECIFIK: KONSOLIDIMI DHE FORCIMI I BASHKËPUNIMIT ME: STRUKTURAT E SPECIALIZUARA TË POLICISË SË SHTETIT; INSTITUCIONET E SISTEMIT TË SIGURISË KOMBËTARE; SHËRBIMET INTELIGJENTE TË VENDEVE ALEATE DHE PARTNERE</t>
  </si>
  <si>
    <t>MM/AISM/PSH/DAT/SHISH/CVE/EUROPOL /INTERPOL /TSC</t>
  </si>
  <si>
    <t>MM</t>
  </si>
  <si>
    <t>PSH</t>
  </si>
  <si>
    <t>I. OBJEKTIVI SPECIFIK: KONSOLIDIMI I KAPACITETEVE TË INSTITUCIONEVE ME QËLLIM ULJEN E IMPAKTIT TË SULMEVE TERRORISTE, NË MËNYRË QË TË ZBUTEN HUMBJET NJERËZORE EKONOMIKE TË SHKAKTUARA NGA KËTO SULME</t>
  </si>
  <si>
    <t>OBJEKTIVI SPECIFIK: NGRITJA E KAPACITETEVE 
PËR MENAXHIMIN E  DHËNIES SË NDIHMËS VIKTIMAVE TË  TERRORIZMIT SIPAS KONVENTËS  EVROPIANE  PËR KOMPENSIMIN E VIKTIMAVE TË TERRORIZMIT</t>
  </si>
  <si>
    <t>Hartimi i Planit për koordinimin ndërinstitucional në menaxhimin e krizave pas një akti terrorist</t>
  </si>
  <si>
    <t>Përmirësimi i shkëmbimit të informacionit  në rastet e  emergjencave ku përfshihen  CBRN</t>
  </si>
  <si>
    <t>PSH/DAT/SHISH/AISM</t>
  </si>
  <si>
    <t>I.3 QASJA MBROJTËSE</t>
  </si>
  <si>
    <t>OBJEKTIVI SPECIFIK: REDUKTIMI I  RREZIQEVE QË RRJEDHIN NGA TRANSFERIMET E NDALUARA TË MJETEVE DHE MATERIALEVE QË MUND TË PËRDOREN PËR TË KRYER NJË SULM APO AKT TERRORIST</t>
  </si>
  <si>
    <t xml:space="preserve">Shfrytëzimi i kapaciteteve kombëtare, për zbulimin në kohë të materialeve
të përshtatshme dhe jashtë kontrollit, për prodhimin apo përdorimin e
Armëve të zjarrit, lëndëve shpërthyese, Armëve të Dëmtimit në Masë. </t>
  </si>
  <si>
    <t xml:space="preserve">Shfrytëzimi i kapaciteteve institucionale dhe administrative, për
zbulimin e rrjeteve financiare kriminale që tentojnë përhapjen e Armëve të zjarrit, lëndëve shpërthyese, Armëve të Dëmtimit në Masë. </t>
  </si>
  <si>
    <t>MIE/DPD/PSH/ MEPJ, MBZHR, MSHMS,
MASR, MIE, SHISH</t>
  </si>
  <si>
    <t>OBJEKTIVI SPECIFIK: RRITJA E AFTËSIVE PËR TË ZBULUAR AKTIVITETIN TERRORIST DUKE PËRFSHIRË KONTROLLIN DHE MBROJTJEN E MATERIALEVE KIMIKE, BIOLOGJIKE, RADIOLOGJIKE, BËRTHAMORE DHE EKSPLOZIVE (CBRNE).</t>
  </si>
  <si>
    <t>Bashkëpunimi në ndarjen e informacioneve kritike mbi aktivitete të karakterit terrorist, me agjencitë ligjzbatuese dhe të inteligjencës në vend dhe ato të vendeve partnere dhe anëtare të NATO-s.</t>
  </si>
  <si>
    <t xml:space="preserve">OBJEKTIVI SPECIFIK: IDENTIFIKIMI I NEVOJAVE DHE STANDARDEVE TË MBROJTJES NGA KËRCËNIMET TERRORISTE. </t>
  </si>
  <si>
    <t>OBJEKTIVI SPECIFIK: KONSOLIDIMI I KAPACITETEVE INFORMATIVE DHE PROFESIONALE-OPERACIONALE</t>
  </si>
  <si>
    <t>Rishikimi i planeve të mbrojtjes të  venddislokimve, infrastrukturës kritike, sistemeve dhe paisjeve kritike të Ministrisë së Mbrojtjes dhe FARSH.</t>
  </si>
  <si>
    <t>Realizimi i trajnimeve të vazhdueshme me partnerët për strukturat parandaluese, reaguese dhe pjesëmarrësve në misione paqeruajtëse të FA, në luftën kundër terrorizmit.</t>
  </si>
  <si>
    <t>MM/SHPFA</t>
  </si>
  <si>
    <t>MM/SHPFA/AISM</t>
  </si>
  <si>
    <t>DPPSH/DAT</t>
  </si>
  <si>
    <t>PSH/DAT/SHISH/MFE/PP/SPAK</t>
  </si>
  <si>
    <t>MB/DPPSH/MASR/AKCESK</t>
  </si>
  <si>
    <t>SHISH/MM/AISM</t>
  </si>
  <si>
    <t>AKCESK/AKEP/CVE</t>
  </si>
  <si>
    <t>MB/DPPSH</t>
  </si>
  <si>
    <t>Krijimi i një databaze për rastet e identifikuara dhe mbledhja e të dhënave  për nxënësit e shkollave që shfaqin sjellje me risk të lartë</t>
  </si>
  <si>
    <t xml:space="preserve">CVE </t>
  </si>
  <si>
    <t>MB/DPPSH/DAT</t>
  </si>
  <si>
    <t>MASR/ DPB</t>
  </si>
  <si>
    <t>MD/MFE</t>
  </si>
  <si>
    <t>MD</t>
  </si>
  <si>
    <t xml:space="preserve">SHISH/NATO </t>
  </si>
  <si>
    <t>MM/AKSHE</t>
  </si>
  <si>
    <t>MFE/DPD</t>
  </si>
  <si>
    <t>SHISH</t>
  </si>
  <si>
    <t>Vënia në funksion të sistemit të përbashkët të të dhënave dhe gjenerimi i raporteve me vlerë vendimarrëse</t>
  </si>
  <si>
    <t>Krijimi i rrjetit të pikave të përbashkëta të kontaktit dhe sistemeve elektronike të sigurta për shkëmbime dinamike të informacionit në funksion të hetimeve kombëtare dhe ndërkombëtare për terrorizmin</t>
  </si>
  <si>
    <t>DPPSH/DAT/SHISH</t>
  </si>
  <si>
    <t>DPPPP</t>
  </si>
  <si>
    <t>Rritja e numrit të informacioneve të shkëmbyera midis DPPPP, DPT, PD, dhe institucioneve të tjera të sigurisë me institucionet e tjera ligjzbatuese në vend për shkeljet në fushën e krimeve ekonomike dhe pastrimit të parave në kuadër të luftës  të lidhura me financimin e terrorizmit</t>
  </si>
  <si>
    <t>SHISH/AISM/PP/SPAK/DPPSH</t>
  </si>
  <si>
    <t>Kryerja e analizave dhe vlerësimeve të riskut.</t>
  </si>
  <si>
    <t>Krijimi i profileve të subjekteve të dyshuar për veprimtari radikale/ekstremiste dhe terroriste.</t>
  </si>
  <si>
    <t>Rritja e numrit të hetimeve dhe operacioneve të përbashkëta me institucionet homologe/partnere ndërkombëtare.</t>
  </si>
  <si>
    <t>Shkëmbimi informacionit me homologët e partnerët ndërkombëtar për shtetas shqiptarë e të huaj, pjesë e  grupeve  të krimit të organizuar që mund të përfshihen edhe në aktivitete terroriste në Shqipëri, vendet e BE-së dhe më gjerë.</t>
  </si>
  <si>
    <t>Kryerja e hetimeve të përbashkëta me agjencitë ligjzbatuese lidhur me individë/grupe kriminalee të krimit të organizuar që mund të përfshihen edhe në aktivitete terroriste në Shqipëri, vendet e BE-së dhe më gjerë.</t>
  </si>
  <si>
    <t>DPPSH/DPK/DAT</t>
  </si>
  <si>
    <t>Zbatimi i praktikave më të mira të vendeve të BE –së për hetimin e financimit të terrorizmit, si dhe kërkesave që rrjedhin nga rezolutat e KS të OKB dhe instrumentet e tjerë ndërkombëtarë në këtë fushë.</t>
  </si>
  <si>
    <t>Ndjekja penale e LHT dhe individëve të dyshuar për terrorizëm dhe financimin të tij.</t>
  </si>
  <si>
    <t>Trajnimi i vazhdueshëm me praktikat  e teknikat më të mira  bashkëkohore të strukturave të Drejtorisë së Antiterrorit.</t>
  </si>
  <si>
    <t>Pjesëmarrje në takime, konferenca ose vizita studimore mbi dinamikat dhe format e reja të kërcënimeve terroriste.</t>
  </si>
  <si>
    <t>Shkëmbimi i informacionit, përdorimi i burimeve dhe programeve të organizatave
ndërkombëtare për zbulimin terrorizmit, ekstremizmit të dhunshëm dhe radikalizimit, sabotazhit dhe trafikimit të Armëve e Dëmtimit në Masë</t>
  </si>
  <si>
    <t>OBJEKTIVI SPECIFIK: PARANDALIMI I KËRCËNIMEVE TERRORISTE</t>
  </si>
  <si>
    <t>OBJEKTIVI SPECIFIK: PARANDALIMI I FINANCIMIT TË TERRORIZMIT</t>
  </si>
  <si>
    <t>OBJEKTIVI SPECIFIK: INTENSIFIKIMI I MASAVE PËR NDJEKJEN DHE MONITORIMIN E SITUATËS LIDHUR ME  SHTETASIT  SHQIPTARË LHT QË MUND TË KTHEHEN NGA ZONAT E KONFLIKTIT SIRI/IRAK, SI DHE ÇDO INDIVIDI TË DYSHUAR PËR VEPRA ME  QËLLIME TERRORISTE.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</si>
  <si>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I</t>
    </r>
  </si>
  <si>
    <t>Planifikimi, menaxhimi
dhe administrimi
01110</t>
  </si>
  <si>
    <t>Planifikimi, menaxhimi
dhe administrimi
01111</t>
  </si>
  <si>
    <t xml:space="preserve">1.1.6 </t>
  </si>
  <si>
    <t>PSH/DKM</t>
  </si>
  <si>
    <t>5.2.2</t>
  </si>
  <si>
    <t>5.2.3</t>
  </si>
  <si>
    <t>5.2.4</t>
  </si>
  <si>
    <t>5.2.5</t>
  </si>
  <si>
    <t>5.2.6</t>
  </si>
  <si>
    <t>7.1.1</t>
  </si>
  <si>
    <t>7.2.1</t>
  </si>
  <si>
    <t>7.3.1</t>
  </si>
  <si>
    <t>10.1.1</t>
  </si>
  <si>
    <t>11.1.1</t>
  </si>
  <si>
    <t>12.1.1</t>
  </si>
  <si>
    <t>13.1.1</t>
  </si>
  <si>
    <t>13.2.1</t>
  </si>
  <si>
    <t>13.2.2</t>
  </si>
  <si>
    <t>Kosto Objektivi specifik 13.1</t>
  </si>
  <si>
    <t>I.4 QASJA MBROJTËSE</t>
  </si>
  <si>
    <t>2.1.1</t>
  </si>
  <si>
    <t>Kosto Objektivi specifik 13.2</t>
  </si>
  <si>
    <t>Kosto Objektivi specifik 12.1</t>
  </si>
  <si>
    <t>Kosto Objektivi specifik 11.1</t>
  </si>
  <si>
    <t>Kosto Objektivi specifik 10.1</t>
  </si>
  <si>
    <t>Kosto Objektivi specifik 7.3</t>
  </si>
  <si>
    <t>Kosto Objektivi specifik 7.2</t>
  </si>
  <si>
    <t>Kosto Objektivi specifik 7.1</t>
  </si>
  <si>
    <t>Krijimi i kapaciteteve për përballimin e akteve terroriste brenda Republikës së Shqipërisë përmes trajnimeve në nivel kombëtar dhe ndërkombëtar të personelit të Forcave të Armatosura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</si>
  <si>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2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</si>
  <si>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3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</si>
  <si>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4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</si>
  <si>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5</t>
    </r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</si>
  <si>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</si>
  <si>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</si>
  <si>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</si>
  <si>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</si>
  <si>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</si>
  <si>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</si>
  <si>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</si>
  <si>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</si>
  <si>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Kosto Objektivi specifik 6.1</t>
  </si>
  <si>
    <t>Kosto Objektivi specifik 6.2</t>
  </si>
  <si>
    <t>6.2.1</t>
  </si>
  <si>
    <t>6.2.2</t>
  </si>
  <si>
    <t>6.3.1</t>
  </si>
  <si>
    <t>Kosto Objektivi specifik 6.3</t>
  </si>
  <si>
    <t>7.3.2</t>
  </si>
  <si>
    <t>7.3.3</t>
  </si>
  <si>
    <t>Kosto Objektivi specifik 7.4</t>
  </si>
  <si>
    <t>Kosto Objektivi specifik 7.5</t>
  </si>
  <si>
    <t>7.4.1</t>
  </si>
  <si>
    <t>7.5.1</t>
  </si>
  <si>
    <t>7.5.2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</si>
  <si>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8</t>
    </r>
  </si>
  <si>
    <t>9.1.1</t>
  </si>
  <si>
    <t>Kosto Objektivi specifik 9.1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</si>
  <si>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9</t>
    </r>
  </si>
  <si>
    <t>11.1.2</t>
  </si>
  <si>
    <t>11.2.1</t>
  </si>
  <si>
    <t>Kosto Objektivi specifik 11.2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</si>
  <si>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10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</si>
  <si>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11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</si>
  <si>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12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</si>
  <si>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s 13</t>
    </r>
  </si>
  <si>
    <t>II. QËLLIMI I POLITIKËS 4: ZGJERIMI I  KAPACITETEVE OPERACIONALE TË POLICISË DHE KAPACITETEVE TË INTELIGJENCËS.</t>
  </si>
  <si>
    <t>II. QËLLIMI I POLITIKËS 5: ZHVILLIMI I KOMUNIKIMIT STRATEGJIK</t>
  </si>
  <si>
    <t>II. QËLLIMI I POLITIKËS 7:PËRMIRËSIMI I SISTEMEVE TË MBLEDHJES, RUAJTJES, ANALIZIMIT DHE SHPËRNDARJES SË INFORMACIONIT</t>
  </si>
  <si>
    <t>II. QËLLIMI I POLITIKËS 8:REAGIM NËPËRMJET FORCIMIT TË KAPACITETEVE TË INSTITUCIONEVE PËRKATËSE PËR T’IU PËRGJIGJUR SULMEVE TERRORISTE.</t>
  </si>
  <si>
    <t>II. QËLLIMI I POLITIKËS 9:REAGIM NËPËRMJET REDUKTIMIT DHE LEHTËSIMIT TË PASOJAVE NGA NJË SULM TERRORIST</t>
  </si>
  <si>
    <t xml:space="preserve">II. QËLLIMI I POLITIKËS 10:PËRGATITJA PËR MENAXHIMIN E INCIDENTEVE TERRORISTE QË PËRFSHIJNË PËRDORIMIN E MATERIALEVE CBRN </t>
  </si>
  <si>
    <t>II. QËLLIMI I POLITIKËS 11: RRITJA E NIVELIT TË SIGURISË NË FUSHËN E TRANSPORTIT, TREGTISË, SHKËMBIMIT TË MALLRAVE DHE SHËRBIMEVE</t>
  </si>
  <si>
    <t>II. QËLLIMI I POLITIKËS 12: RRITJA E NIVELIT TË MBROJTJES SË INFRASTRUKTURËS KRITIKE.</t>
  </si>
  <si>
    <t>II. QËLLIMI I POLITIKËS 13: MBROJTJA NGA KËRCËNIMET TERRORISTE QË CËNOJNË VENDDISLOKIMET/INFRASTRUKTURËN, PAJISJET KRITIKE DHE SISTEMET E MBROJTJES SË MINISTRISË SË MBROJTJES DHE FARSH-SË.</t>
  </si>
  <si>
    <t>Programi 03140 Policia e Shtetit 91604AC</t>
  </si>
  <si>
    <t xml:space="preserve">  03520 Veprimtari Informative Shtetërore
91801AA</t>
  </si>
  <si>
    <t xml:space="preserve">  03521 Veprimtari Informative Shtetërore
91801AA</t>
  </si>
  <si>
    <t xml:space="preserve">
Programi 03140 Policia e Shtetit 91604AC</t>
  </si>
  <si>
    <t>Kodi i programit 01150 Aktivitete Kundër Ekstremizmit të Dhunshëm 1087032 Kodi i projektit 98704AH</t>
  </si>
  <si>
    <t>Administrim Menaxhim Planifikimi 01110
91401A</t>
  </si>
  <si>
    <t>Programi Buxhetor :
Mbështetja e Luftimit
Kodi i Programit:
02150
 91703AL</t>
  </si>
  <si>
    <t>Programi Buxhetor :
Mbështetja e Luftimit
Kodi i Programit:
02150
 91703AL</t>
  </si>
  <si>
    <t>Programi 01160 Lufta kundër transaksioneve financiare jo-ligjore 
91006AA</t>
  </si>
  <si>
    <t xml:space="preserve"> Programi Buxhetor Arsimi Bazë 09120  91103AE       </t>
  </si>
  <si>
    <t>QËLLIMI I POLITIKËS 2: NDËRPRERJA E AKTIVITETEVE TË FAQEVE DHE PLATFORMAVE DIXHITALE SI DHE INDIVIDËVE QË TËRHEQIN NJERËZ NË TERRORIZËM</t>
  </si>
  <si>
    <t>II.QËLLIMI I POLITIKËS 2: NDËRPRERJA E AKTIVITETEVE TË FAQEVE DHE PLATFORMAVE DIXHITALE SI DHE INDIVIDËVE QË TËRHEQIN NJERËZ NË TERRORIZËM</t>
  </si>
  <si>
    <t>II.QËLLIMI I POLITIKËS 1: MBAJTJA E KËRCËNIMIT TERRORIST NË NIVEL “TË ULËT”</t>
  </si>
  <si>
    <t>II. QËLLIMI I POLITIKËS 3: KUPTIMI I KËRCËNIMEVE TË TERRORIZMIT NË VENDIN TONË PËRMES IDENTIFIKIMIT TË HERSHËM TË GRUPEVE TË SYNUARA DHE METODAVE RADIKALE.</t>
  </si>
  <si>
    <t>Financim i Huaj (në lekë)</t>
  </si>
  <si>
    <t>Kosto Totale e Planit të Veprimit</t>
  </si>
  <si>
    <t xml:space="preserve">Objektivat Specifik </t>
  </si>
  <si>
    <t>Kosto indikative totale</t>
  </si>
  <si>
    <t>Institucioni kontribues</t>
  </si>
  <si>
    <t>Afati i fillimit</t>
  </si>
  <si>
    <t>Afati  i mbarimit</t>
  </si>
  <si>
    <t>PBA 2021-2023</t>
  </si>
  <si>
    <t>Financim i huaj</t>
  </si>
  <si>
    <t>PBA 2021-2023 (në  lekë)</t>
  </si>
  <si>
    <t xml:space="preserve">Burimi i Financimit </t>
  </si>
  <si>
    <t>Kosto indikative Totale</t>
  </si>
  <si>
    <t>Kosto totale ne EUR
(kursi kembimit: 1 EUR = 1245ALL)</t>
  </si>
  <si>
    <t>Hendeku financiar
2020-2025
(në Lekë)</t>
  </si>
  <si>
    <t>Burimi i mbulimit deri ne 2025</t>
  </si>
  <si>
    <t>Kosto Totale e PV</t>
  </si>
  <si>
    <t>Kosto totale e PV</t>
  </si>
  <si>
    <t>Financim I Huaj</t>
  </si>
  <si>
    <t>Hendek financiar 2021-2025</t>
  </si>
  <si>
    <t>Qëllimi i Politikës VIII</t>
  </si>
  <si>
    <t>Qëllimi i Politikës IX</t>
  </si>
  <si>
    <t>Qëllimi i Politikës X</t>
  </si>
  <si>
    <t>Qëllimi i Politikës XI</t>
  </si>
  <si>
    <t>Qëllimi i Politikës  XII</t>
  </si>
  <si>
    <t>Qëllimi i Politikës XIII</t>
  </si>
  <si>
    <t>Natyra/Tipologjia e Kostove</t>
  </si>
  <si>
    <t>Kostot totale</t>
  </si>
  <si>
    <t>Kosto të Planifikuara në</t>
  </si>
  <si>
    <t>Hendeku Financiar</t>
  </si>
  <si>
    <t>Qëllimet e Politikave</t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</si>
  <si>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Calibri"/>
        <family val="2"/>
      </rPr>
      <t>ës</t>
    </r>
    <r>
      <rPr>
        <b/>
        <sz val="9"/>
        <color indexed="10"/>
        <rFont val="Times New Roman"/>
        <family val="1"/>
      </rPr>
      <t xml:space="preserve"> 7</t>
    </r>
  </si>
  <si>
    <r>
      <t>Kosto totale Q</t>
    </r>
    <r>
      <rPr>
        <b/>
        <sz val="9"/>
        <color indexed="10"/>
        <rFont val="Calibri"/>
        <family val="2"/>
      </rPr>
      <t>ë</t>
    </r>
    <r>
      <rPr>
        <b/>
        <sz val="9"/>
        <color indexed="10"/>
        <rFont val="Times New Roman"/>
        <family val="1"/>
      </rPr>
      <t>llimi i Politik</t>
    </r>
    <r>
      <rPr>
        <b/>
        <sz val="9"/>
        <color indexed="10"/>
        <rFont val="Times New Roman"/>
        <family val="1"/>
      </rPr>
      <t>s 6</t>
    </r>
  </si>
  <si>
    <t>Qëllimi i Politikës II: NDËRPRERJA E AKTIVITETEVE TË FAQEVE DHE PLATFORMAVE DIXHITALE SI DHE INDIVIDËVE QË TËRHEQIN NJERËZ NË TERRORIZËM</t>
  </si>
  <si>
    <t>Qëllimi i Politikës III:  KUPTIMI I KËRCËNIMEVE TË TERRORIZMIT NË VENDIN TONË PËRMES IDENTIFIKIMIT TË HERSHËM TË GRUPEVE TË SYNUARA DHE METODAVE RADIKALE.</t>
  </si>
  <si>
    <t>Qëllimi i Politikës V:  ZHVILLIMI I KOMUNIKIMIT STRATEGJIK</t>
  </si>
  <si>
    <t>Qëllimi i Politikës   VII: PËRMIRËSIMI I SISTEMEVE TË MBLEDHJES, RUAJTJES, ANALIZIMIT DHE SHPËRNDARJES SË INFORMACIONIT</t>
  </si>
  <si>
    <t>Qëllimi i Politikës   VIII: REAGIM NËPËRMJET FORCIMIT TË KAPACITETEVE TË INSTITUCIONEVE PËRKATËSE PËR T’IU PËRGJIGJUR SULMEVE TERRORISTE.</t>
  </si>
  <si>
    <t>Qëllimi i Politikës   IX: QËLLIMI I POLITIKËS 9:REAGIM NËPËRMJET REDUKTIMIT DHE LEHTËSIMIT TË PASOJAVE NGA NJË SULM TERRORIST</t>
  </si>
  <si>
    <t>Qëllimi i Politikës  X: PËRGATITJA PËR MENAXHIMIN E INCIDENTEVE TERRORISTE QË PËRFSHIJNË PËRDORIMIN E MATERIALEVE CBRN</t>
  </si>
  <si>
    <t>Qëllimi i Politikës   XII: RRITJA E NIVELIT TË MBROJTJES SË INFRASTRUKTURËS KRITIKE.</t>
  </si>
  <si>
    <t>Qëllimi i Politikës   XIII: MBROJTJA NGA KËRCËNIMET TERRORISTE QË CËNOJNË VENDDISLOKIMET/INFRASTRUKTURËN, PAJISJET KRITIKE DHE SISTEMET E MBROJTJES SË MINISTRISË SË MBROJTJES DHE FARSH-SË.</t>
  </si>
  <si>
    <r>
      <rPr>
        <b/>
        <sz val="11"/>
        <color indexed="10"/>
        <rFont val="Calibri"/>
        <family val="2"/>
      </rPr>
      <t xml:space="preserve">Kosto totale Qëllimi i Politikës IV </t>
    </r>
    <r>
      <rPr>
        <sz val="11"/>
        <color theme="1"/>
        <rFont val="Calibri"/>
        <family val="2"/>
        <scheme val="minor"/>
      </rPr>
      <t xml:space="preserve">
(objektiva specifike 4.1)</t>
    </r>
  </si>
  <si>
    <r>
      <rPr>
        <b/>
        <sz val="11"/>
        <color indexed="10"/>
        <rFont val="Calibri"/>
        <family val="2"/>
      </rPr>
      <t xml:space="preserve">Kosto totale Qëllimi i Politikës V </t>
    </r>
    <r>
      <rPr>
        <sz val="11"/>
        <color theme="1"/>
        <rFont val="Calibri"/>
        <family val="2"/>
        <scheme val="minor"/>
      </rPr>
      <t xml:space="preserve">
(objektiva specifike 5.1+5.2)</t>
    </r>
  </si>
  <si>
    <r>
      <rPr>
        <b/>
        <sz val="11"/>
        <color indexed="10"/>
        <rFont val="Calibri"/>
        <family val="2"/>
      </rPr>
      <t xml:space="preserve">Kosto totale Qëllimi i Politikës VI </t>
    </r>
    <r>
      <rPr>
        <sz val="11"/>
        <color theme="1"/>
        <rFont val="Calibri"/>
        <family val="2"/>
        <scheme val="minor"/>
      </rPr>
      <t xml:space="preserve">
(objektiva specifike 6.1+6.2+6.3)</t>
    </r>
  </si>
  <si>
    <r>
      <rPr>
        <b/>
        <sz val="11"/>
        <color indexed="10"/>
        <rFont val="Calibri"/>
        <family val="2"/>
      </rPr>
      <t xml:space="preserve">Kosto totale Qëllimi i Politikës VII </t>
    </r>
    <r>
      <rPr>
        <sz val="11"/>
        <color theme="1"/>
        <rFont val="Calibri"/>
        <family val="2"/>
        <scheme val="minor"/>
      </rPr>
      <t xml:space="preserve">
(objektiva specifike 7.1+7.2+7.3+7.4+7.5)</t>
    </r>
  </si>
  <si>
    <r>
      <rPr>
        <b/>
        <sz val="11"/>
        <color indexed="10"/>
        <rFont val="Calibri"/>
        <family val="2"/>
      </rPr>
      <t xml:space="preserve">Kosto totale Qëllimi i Politikës VIII </t>
    </r>
    <r>
      <rPr>
        <sz val="11"/>
        <color theme="1"/>
        <rFont val="Calibri"/>
        <family val="2"/>
        <scheme val="minor"/>
      </rPr>
      <t xml:space="preserve">
(objektiva specifike 8.1)</t>
    </r>
  </si>
  <si>
    <r>
      <rPr>
        <b/>
        <sz val="11"/>
        <color indexed="10"/>
        <rFont val="Calibri"/>
        <family val="2"/>
      </rPr>
      <t xml:space="preserve">Kosto totale Qëllimi i Politikës IX  </t>
    </r>
    <r>
      <rPr>
        <sz val="11"/>
        <color theme="1"/>
        <rFont val="Calibri"/>
        <family val="2"/>
        <scheme val="minor"/>
      </rPr>
      <t xml:space="preserve">
(objektiva specifike 9.1)</t>
    </r>
  </si>
  <si>
    <r>
      <rPr>
        <b/>
        <sz val="11"/>
        <color indexed="10"/>
        <rFont val="Calibri"/>
        <family val="2"/>
      </rPr>
      <t xml:space="preserve">Kosto totale Qëllimi i Politikës X </t>
    </r>
    <r>
      <rPr>
        <sz val="11"/>
        <color theme="1"/>
        <rFont val="Calibri"/>
        <family val="2"/>
        <scheme val="minor"/>
      </rPr>
      <t xml:space="preserve">
(objektiva specifike 10.1)</t>
    </r>
  </si>
  <si>
    <r>
      <rPr>
        <b/>
        <sz val="11"/>
        <color indexed="10"/>
        <rFont val="Calibri"/>
        <family val="2"/>
      </rPr>
      <t xml:space="preserve">Kosto totale Qëllimi i Politikës  XI </t>
    </r>
    <r>
      <rPr>
        <sz val="11"/>
        <color theme="1"/>
        <rFont val="Calibri"/>
        <family val="2"/>
        <scheme val="minor"/>
      </rPr>
      <t xml:space="preserve">
(objektiva specifike 11.1+11.2)</t>
    </r>
  </si>
  <si>
    <r>
      <rPr>
        <b/>
        <sz val="11"/>
        <color indexed="10"/>
        <rFont val="Calibri"/>
        <family val="2"/>
      </rPr>
      <t xml:space="preserve">Kosto totale Qëllimi i Politikës XII </t>
    </r>
    <r>
      <rPr>
        <sz val="11"/>
        <color theme="1"/>
        <rFont val="Calibri"/>
        <family val="2"/>
        <scheme val="minor"/>
      </rPr>
      <t xml:space="preserve">
(objektiva specifike 12.1)</t>
    </r>
  </si>
  <si>
    <r>
      <rPr>
        <b/>
        <sz val="11"/>
        <color indexed="10"/>
        <rFont val="Calibri"/>
        <family val="2"/>
      </rPr>
      <t xml:space="preserve">Kosto totale Qëllimi i Politikës XIII </t>
    </r>
    <r>
      <rPr>
        <sz val="11"/>
        <color theme="1"/>
        <rFont val="Calibri"/>
        <family val="2"/>
        <scheme val="minor"/>
      </rPr>
      <t xml:space="preserve">
(objektiva specifike 13.1+13.2)</t>
    </r>
  </si>
  <si>
    <t>Totali</t>
  </si>
  <si>
    <t>VLERËSIMI DHE ANALIZIMI I FAKTORËVE QË ÇOJNË NË RADIKALIZIM DHE EKSTREMIZËM TË DHUNSHËM</t>
  </si>
  <si>
    <t>PËRMIRËSIMI I PARANDALIMIT NËPËRMJET ZHVILLIMIT TË VLERËSIMEVE TË RISKUT, ANALIZAVE DHE KËRKIMEVE PËR RADIKALIZIMIN DHE TERRORIZMIN.</t>
  </si>
  <si>
    <t>SHKËMBIMI I PËRVOJËS DHE EKSPERTIZËS ME VENDET E RAJONIT</t>
  </si>
  <si>
    <t>KRIJIMI I NJË RRJETI KOMUNIKIMI TË VAZHDUESHËM PËR SHKËMBIMIN E INFORMACIONEVE MES INSTITUCIONEVE DHE STRUKTURAVE TË PËRFSHIRA</t>
  </si>
  <si>
    <t>PËRMIRËSIMI DHE RRITJA SIPAS NEVOJËS E KAPACITETEVE NJERËZORE, PROFESIONALE  E LOGJISTIKE TË STRUKTURAVE TË ANTITERRORIT</t>
  </si>
  <si>
    <t>KRIJIMI I NJË SISTEMI TË SIGURTË TË KOMUNIKIMIT PËR TRANSMETIMIN E INFORMACIONIT NDËRMJET STRUKTURAVE TË PËRFSHIRA NË LUFTËN KUNDËR TERRORIZMIT</t>
  </si>
  <si>
    <t>VLERËSIMI PERIODIK I NIVELIT TË RREZIKUT /KËRCËNIMIT TË FAKTORËVE DHE FENOMENEVE QË PRODHOJNË RADIKALIZËM APO EKSTREMIZËM, SI DERIVATE TË TERRORIZMIT</t>
  </si>
  <si>
    <t>RAPORTE DHE VLERËSIME NGA AGJENCITË INTELIGJENTE DHE LIGJZBATUESE NË LUFTËN KUNDËR TERRORIZMIT, MBI PËRCAKTIMIN E NIVELIT TË KËRCËNIMIT TERRORIST NË RRAFSHIN NDËRKOMBËTAR MODUS OPERANDI DHE NDIKIMI NË VENDIN TONË</t>
  </si>
  <si>
    <t>SIGURIMI I INFORMACIONIT DHE INFORMIMI I INSTITUCIONEVE VENDIMARRËSE, POLITIKËBËRËSE, INSTITUCIONEVE DHE STRUKTURAVE TË TJERA KOMPETENTE/PËRGJEGJËSE SHTETËRORE DHE TË ZBATIMIT TË LIGJIT</t>
  </si>
  <si>
    <t>KONSOLIDIMI DHE FORCIMI I BASHKËPUNIMIT ME: STRUKTURAT E SPECIALIZUARA TË POLICISË SË SHTETIT; INSTITUCIONET E SISTEMIT TË SIGURISË KOMBËTARE; SHËRBIMET INTELIGJENTE TË VENDEVE ALEATE DHE PARTNERE</t>
  </si>
  <si>
    <t>KONSOLIDIMI I KAPACITETEVE TË INSTITUCIONEVE ME QËLLIM ULJEN E IMPAKTIT TË SULMEVE TERRORISTE, NË MËNYRË QË TË ZBUTEN HUMBJET NJERËZORE EKONOMIKE TË SHKAKTUARA NGA KËTO SULME</t>
  </si>
  <si>
    <t>NGRITJA E KAPACITETEVE 
PËR MENAXHIMIN E  DHËNIES SË NDIHMËS VIKTIMAVE TË  TERRORIZMIT SIPAS KONVENTËS  EVROPIANE  PËR KOMPENSIMIN E VIKTIMAVE TË TERRORIZMIT</t>
  </si>
  <si>
    <t>REAGIMI I SHPEJTË SIPAS PROTOKOLLEVE NDËRKOMBËTARE NDAJ INCIDENTEVE TERRORISTE QË PËRFSHIJNË PËRDORIMIN E MATERIALEVE CBRN</t>
  </si>
  <si>
    <t>Qëllimi i Politikës   XI: RRITJA E NIVELIT TË SIGURISË NË FUSHËN E TRANSPORTIT, TREGTISË, SHKËMBIMIT TË MALLRAVE DHE SHËRBIMEVE</t>
  </si>
  <si>
    <t>REDUKTIMI I  RREZIQEVE QË RRJEDHIN NGA TRANSFERIMET E NDALUARA TË MJETEVE DHE MATERIALEVE QË MUND TË PËRDOREN PËR TË KRYER NJË SULM APO AKT TERRORIST</t>
  </si>
  <si>
    <t>RRITJA E AFTËSIVE PËR TË ZBULUAR AKTIVITETIN TERRORIST DUKE PËRFSHIRË KONTROLLIN DHE MBROJTJEN E MATERIALEVE KIMIKE, BIOLOGJIKE, RADIOLOGJIKE, BËRTHAMORE DHE EKSPLOZIVE (CBRNE).</t>
  </si>
  <si>
    <t>HARTIMI I PLANEVE TË BASHKËPUNIMIT PËR PARANDALIMIN E AKTEVE TË MUNDSHME TERRORISTE MIDIS STRUKTURAVE LIGJZBATUESE DHE INSTITUCIONEVE PËRGJEGJËSE QË KANË NË ADMINISTRIM INFRASTRUKTURËN KRITIKE TË VENDIT</t>
  </si>
  <si>
    <t xml:space="preserve">IDENTIFIKIMI I NEVOJAVE DHE STANDARDEVE TË MBROJTJES NGA KËRCËNIMET TERRORISTE. </t>
  </si>
  <si>
    <t>KONSOLIDIMI I KAPACITETEVE INFORMATIVE DHE PROFESIONALE-OPERACIONALE</t>
  </si>
  <si>
    <t xml:space="preserve">DPPSH/DAT
MM/AISM
PSH/DKM
</t>
  </si>
  <si>
    <t>PSH/DAT
MM/AISM</t>
  </si>
  <si>
    <t>CVE
PSH/DAT</t>
  </si>
  <si>
    <t xml:space="preserve">AKCESK / AKEP/ DPPSH/MB/DPPSH/MASR
</t>
  </si>
  <si>
    <t>MB
MM/MFE/MEPJ/ 
MD/SHISH/PP/CVE/DRAP/ZVA/ Institucionet Arsimore/ SHPS</t>
  </si>
  <si>
    <t>Qendra CVE
DPB
MASR</t>
  </si>
  <si>
    <t xml:space="preserve">Institucioni Arsimor/ QN/SHPS
MASR/ DPB/ZVAP/ QN/ 
</t>
  </si>
  <si>
    <t>MB/PSH/DAT/MD/PP / Prokuroritë e juridiksionit të përgjithshëm</t>
  </si>
  <si>
    <t>PP / Prokuroritë e juridiksionit të përgjithshëm /DPPSH/DAT</t>
  </si>
  <si>
    <t>SHISH/MD</t>
  </si>
  <si>
    <t>MD/PP/AKSHI/PSH/PP</t>
  </si>
  <si>
    <t>SHISH/ DPPSH/DAT</t>
  </si>
  <si>
    <t xml:space="preserve">PSH/DAT/SHISH/CVE/ </t>
  </si>
  <si>
    <t>MB/PSH/DAT/ MM/AISM</t>
  </si>
  <si>
    <t>TOTALI [Lekë]</t>
  </si>
  <si>
    <t>OBJEKTIVI SPECIFIK 4: FORCIMI I BASHKËPUNIMIT DHE KOORDINIMIT BRENDA STRUKTURAVE TË POLICISË SË SHTETIT, AGJENCIVE INTELIGJENTE DHE LIGJZBATUESE NË VEND DHE TË HUAJA QË KANË DETYRIME NË LUFTËN KUNDËR TERRORIZMIT.</t>
  </si>
  <si>
    <t>OBJEKTIVI SPECIFIK: PARANDALIMI I RADIKALIZIMIT DHE REKRUTIMEVE TERRORISTE DUKE RRITUR BASHKËPUNIMIN BILATERAL, RAJONAL DHE NDËRKOMBËTAR DHE ME PRODHUESIT E APLIKACIONEVE NË INTERNET</t>
  </si>
  <si>
    <t>OBJEKTIVI SPECIFIK: RRITJA E PREZENCËS SË STRUKTURAVE TË ANTITERRORIT NË MJEDISIN VIRTUAL PËRMES KONTROLLIT DHE MONITORIMIT TË HAPËSIRAVE VIRTUALE PËRFSHIRË DARKNET-IN;</t>
  </si>
  <si>
    <t xml:space="preserve">Qëllimi i Politikës I: MBAJTJA E KËRCËNIMIT TERRORIST NË NIVEL “TË ULËT”
</t>
  </si>
  <si>
    <t xml:space="preserve">Kosto totale Qëllimi i Politikës II </t>
  </si>
  <si>
    <t>OBJEKTIVI SPECIFIK: PARANDALIMI I RADIKALIZIMIT NËPËRMJET INTERNETIT</t>
  </si>
  <si>
    <r>
      <t xml:space="preserve">Kosto totale Qëllimi i Politikës III 
</t>
    </r>
    <r>
      <rPr>
        <sz val="11"/>
        <rFont val="Calibri"/>
        <family val="2"/>
      </rPr>
      <t>(objektiva specifike 3.1)</t>
    </r>
  </si>
  <si>
    <r>
      <rPr>
        <b/>
        <sz val="11"/>
        <color indexed="10"/>
        <rFont val="Calibri"/>
        <family val="2"/>
      </rPr>
      <t>Kosto totale Qëllimi I Politikës I
1.1 +1.2 +1.3 +1.4)</t>
    </r>
    <r>
      <rPr>
        <sz val="11"/>
        <color theme="1"/>
        <rFont val="Calibri"/>
        <family val="2"/>
        <scheme val="minor"/>
      </rPr>
      <t xml:space="preserve">
</t>
    </r>
  </si>
  <si>
    <r>
      <t>Qëllimi i Politikës</t>
    </r>
    <r>
      <rPr>
        <b/>
        <sz val="16"/>
        <color rgb="FF0070C0"/>
        <rFont val="Calibri"/>
        <family val="2"/>
        <scheme val="minor"/>
      </rPr>
      <t xml:space="preserve"> </t>
    </r>
    <r>
      <rPr>
        <b/>
        <sz val="14"/>
        <color rgb="FF0070C0"/>
        <rFont val="Calibri"/>
        <family val="2"/>
        <scheme val="minor"/>
      </rPr>
      <t>IV:  ZGJERIMI I  KAPACITETEVE OPERACIONALE TË POLICISË DHE KAPACITETEVE TË INTELIGJENCËS</t>
    </r>
  </si>
  <si>
    <t>HETIMI I FINACIMIT TË TERRORIZMIT DHE BURIMEVE TË TIJ</t>
  </si>
  <si>
    <t>II. QËLLIMI I POLITIKËS 6: HETIMI, ZBULIMI DHE GODITJA E VEPRAVE PENALE NË FUSHËN E TERRORIZMIT DHE FINANCIMIT TË TIJ</t>
  </si>
  <si>
    <t xml:space="preserve">Qëllimi i Politikës   VI: HETIMI, ZBULIMI DHE GODITJA E VEPRAVE PENALE NË FUSHËN E TERRORIZMIT DHE FINANCIMIT TË TIJ </t>
  </si>
  <si>
    <t>SHISH/ MM/AISM/PP/SPAK/MFE/ DPPPP/MD/DPB</t>
  </si>
  <si>
    <t>SHISH/MM/AISM/PP/SPAK/MFE/ DPPPP/MD/DPB</t>
  </si>
  <si>
    <t>SHISH/ MM/AISMPP/SPAK/MFE/ DPPPP/MD/DPB</t>
  </si>
  <si>
    <t>SHISH/ MM/AISM/MFE/PP/SPAK/DPPPPBSH/ MEPJ</t>
  </si>
  <si>
    <t>SHISH/ MM/AISM/MFE/PP/SPAK/DPPPP/CVE/MASR/MSHMS/MEPJ</t>
  </si>
  <si>
    <t>SHISH/ MM/AISM/MFE/DPPPP/PP/SPAK/ Europol, SELEC dhe INTERPOL</t>
  </si>
  <si>
    <t>SHISH/ MM/AISM/MFE/DPPPP/PP/SPAK</t>
  </si>
  <si>
    <t>MEPJ/CVE/MASR/AKCESK/MFE/DPPPP</t>
  </si>
  <si>
    <t>PSH/DAT/SHISH/ MM/AISM/MFE/DPPPP/PP/SPAK/MD/DPB</t>
  </si>
  <si>
    <t>MFE/DPPPP/PSH/DAT/SHISH</t>
  </si>
  <si>
    <t>MFE/DPPPP/PSH/DAT/SHISH/MM/AISM</t>
  </si>
  <si>
    <t>PP / Prokuroritë e juridiksionit të përgjithshëm /MFE/DPPPP/SHISH/MM/AISM</t>
  </si>
  <si>
    <t>SHISH/ MM/AISM/PP/SPAK/MFE/ DPPPP/MD/DPB
MEPJ</t>
  </si>
  <si>
    <t>PSH/DAT
DPPPPP</t>
  </si>
  <si>
    <t xml:space="preserve">MFE/DPPPP/PSH/DAT/SHISH/ MD/MFE/ </t>
  </si>
  <si>
    <t>BASHKËPUNIMI DHE  KOORDINIMI ME AGJENCITË INTELIGJENTE E LIGJZBATUESE  SHISH, AISM, PROKURORINË, DPPPPP, DP BURGJEVE, DHE CVE SI DHE INSTITUCIONE QË KANË DETYRIME NË LUFTËN KUNDËR TERRORIZMIT</t>
  </si>
  <si>
    <t xml:space="preserve">MFE/DPPPP/PSH/DAT/SHISH/MM/AISM/ PP / Prokuroritë e juridiksionit të përgjithshëm </t>
  </si>
  <si>
    <t>SHISH/ MM/AISM/MFE/PP/SPAK/DPPPP/BSH/ MEPJ/SPAK</t>
  </si>
  <si>
    <t>OBJEKTIVI SPECIFIK: INTENSIFIKIMI I MASAVE PËR NDJEKJEN DHE MONITORIMIN E SITUATËS LIDHUR ME  SHTETASIT  SHQIPTARË LHT QË MUND TË KTHEHEN NGA ZONAT E KONFLIKTIT SIRI/IRAK, SI DHE ÇDO INDIVIDI TË DYSHUAR PËR VEPRA ME QËLLIME TERRORISTE.</t>
  </si>
  <si>
    <t>I. OBJEKTIVI SPECIFIK: SHKËMBIMI I PËRVOJËS DHE EKSPERTIZËS ME VENDET E RAJONIT</t>
  </si>
  <si>
    <t xml:space="preserve">III. PROGRAMI/ET BUXHETORE  Programi Buxhetor Policia e Shtetit, Kodi i Programit 03140;  Programi buxhetor: Aktivitete Kundër Ekstremizmit të Dhunshëm, Kodi i Programit 01150;   </t>
  </si>
  <si>
    <t xml:space="preserve">III. PROGRAMI/ET BUXHETORE Programi Buxhetor Policia e Shtetit, Kodi i Programit 03140; </t>
  </si>
  <si>
    <t>1017001 AL</t>
  </si>
  <si>
    <t xml:space="preserve">III. PROGRAMI/ET BUXHETORE  Programi Buxhetor Policia e Shtetit, Kodi i Programit 03140; </t>
  </si>
  <si>
    <t>Programi Buxhetor :
Mbështetja e Luftimit
Kodi i Programit:
02150
 91703AL
1017001 AL</t>
  </si>
  <si>
    <t>III. PROGRAMI/ET BUXHETORE Programi Buxhetor :Mbështetja e Luftimit, Kodi i Programit:02150;</t>
  </si>
  <si>
    <t>III. PROGRAMI/ET BUXHETORE: Programi Buxhetor :Mbështetja e Luftimit, Kodi i Programit:02150</t>
  </si>
  <si>
    <t>III. PROGRAMI/ET BUXHETORE: Programi buxhetor: Aktivitete Kundër Ekstremizmit të Dhunshëm, Kodi i Programit 01150;   Programi Buxhetor Arsimi Bazë, Kodi i Programit: 09120;</t>
  </si>
  <si>
    <t>III. PROGRAMI/ET BUXHETORE:  Programi Buxhetor Policia e Shtetit, Kodi i Programit 03140; Programi Buxhetor: Mbështetja e Luftimit, Kodi i Programit:02150;  Programi buxhetor: Lufta kundër transaksioneve financiare jo-ligjore, Kodi i programit: 01160;</t>
  </si>
  <si>
    <t>III. PROGRAMI/ET BUXHETORE: Programi buxhetor: Aktivitete Kundër Ekstremizmit të Dhunshëm, Kodi i Programit 01150;  Programi Buxhetor Arsimi Bazë, Kodi i Programit: 09120;</t>
  </si>
  <si>
    <t>III. PROGRAMI/ET BUXHETORE: Programi Buxhetor Policia e Shtetit, Kodi i Programit 03140; Programi Buxhetor: Mbështetja e Luftimit, Kodi i Programit:02150;  Programi Buxhetor:Veprimtari Informative Shtetërore, Kodi i Programit:03520; Programi Buxhetor : Mbështetja e Luftimit, Kodi i Programit: 02150;</t>
  </si>
  <si>
    <t>III. PROGRAMI/ET BUXHETORE:  Programi buxhetor: Planifikimi, menaxhimi dhe administrimi, Kodi i programit: 01110;</t>
  </si>
  <si>
    <t>III. PROGRAMI/ET BUXHETORE: Programi Buxhetor: Mbështetja e Luftimit, Kodi i Programit:02150</t>
  </si>
  <si>
    <t>7.4.2</t>
  </si>
  <si>
    <t>7.4.3</t>
  </si>
  <si>
    <t>MD/PP/AKSHI/DPPSH</t>
  </si>
  <si>
    <t>PP/AKSHI/DPPSH
/SHISH</t>
  </si>
  <si>
    <t>MD/PP/AKSHI/DPPSH/  SHISH</t>
  </si>
  <si>
    <t>MB/DPPSH
/DAT</t>
  </si>
  <si>
    <t>DPPSH</t>
  </si>
  <si>
    <t xml:space="preserve">DPPSH </t>
  </si>
  <si>
    <t>MB/DPPSH/SHISH/AISM/PP/SPAK</t>
  </si>
  <si>
    <t>SHISH/AISM/PP/
DPPPP/SPAK</t>
  </si>
  <si>
    <t>SHISH/AISM/PP/
DPPPP</t>
  </si>
  <si>
    <t>SHISH/ MM/AISM/MFE/DPPPP/PP/SPAK/MD/DPB</t>
  </si>
  <si>
    <t>MFE/DPPPP/SHISH</t>
  </si>
  <si>
    <t>Shkëmbimi i informacioneve dhe analizave të përbashkëta ndërmjet Drejtorisë së Antiterrorit dhe DPPPP, DPT, DPD , dhe institucioneve të tjera ligj zbatuese në vend, për hetimet e veprave penale në fushën  e luftës kundër terrorizmit dhe financimit të tij</t>
  </si>
  <si>
    <t>MD/PP/AKSHI/SHISH</t>
  </si>
  <si>
    <t>8.1.1</t>
  </si>
  <si>
    <t>Kosto Objektivi specifik 8.1</t>
  </si>
  <si>
    <t>MIE/DPD/DPPSH/ MEPJ/ MSHMS/
MASR/SHISH</t>
  </si>
  <si>
    <t xml:space="preserve">I.1 QASJA PARANDALUESE: PARANDALIMI I EKSTREMIZMIT TË DHUNSHËM DHE TERRORIZMIT </t>
  </si>
  <si>
    <t>OBJEKTIVI SPECIFIK: PARANDALIMI I EKSTREMIZMIT TË DHUNSHËM DHE TERRORIZMIT</t>
  </si>
  <si>
    <t>Kryeja e analizës mbi individë/grupe që dyshohet se kryejnë vepra penale lidhur me terrorizmin dhe financimin e terrorizmit</t>
  </si>
  <si>
    <t>Kryerja e hetimeve për parandalimin e financimit të terrorizmit</t>
  </si>
  <si>
    <t>Kryerja e hetimeve proaktive për parandalimin e akteve të mundshme terroriste, ndaj grupeve dhe individëve ekstremistë që nxisin dhe mbështesin dhunën</t>
  </si>
  <si>
    <t>Kryerja e trajnimeve bashkëkohore të strukturave antiterror në bashkëpunim me partnerët ndërkombëtarë, mbi teknologjitë dhe sistemet e reja për përdorimin e metodave speciale të hetimit</t>
  </si>
  <si>
    <t>Vlerësimi i Kërcënimeve Lokale në vend-dislokimet e përhershme të FARSH, si instrumenti informues për Autoritetet e Drejtimit dhe Komandimit të FARSH</t>
  </si>
  <si>
    <t>Bashkëpunimi  me MM/FARSH në rritjen e nivelit të ndërgjegjësimit (awareness) të personelit ndaj kërcënimit terrorist në vendin tonë dhe vendeve ku angazhohen në kuadër të misioneve ndërkombëtare</t>
  </si>
  <si>
    <t>Analiza e profileve të riskut dhe reagimi i shpejtë i strukturave ndërkufitare për parandalimin e personave të dyshuar për terrorizëm ose akteve terroriste</t>
  </si>
  <si>
    <t>Mbajtja nën monitorim të vazhdueshëm të personave të kthyer LHT dhe ata që mund të kthehen nga zonat e konfliktit</t>
  </si>
  <si>
    <t>Lidhja e marrëveshjeve të bashkëpunimit/operacioneve të përbashkëta me agjensitë inteligjente në vend dhe ato ndërkombëtare lidhur me LHT</t>
  </si>
  <si>
    <t>Rritja e numrit të informacioneve të shkëmbyera ndërmjet strukturave të PSH dhe institucioneve inteligjente e ligjzbatuese në vend</t>
  </si>
  <si>
    <t>Rritja e bashkëpunimit dhe shkëmbimi i informacioneve për verifikimin e terrorizmit në bazë të marrëveshjeve dy-palëshe me të gjitha shërbimet homologe e partnere: Europol, SELEC, INTERPOL , Interforza, TSC-SHBA</t>
  </si>
  <si>
    <t>Rritja e numrit të informacioneve të shkëmbyera për identifikimin e vendodhjes dhe kapjen e personave në kërkim ndërkombëtar për vepra me  qëllime terroriste</t>
  </si>
  <si>
    <t>Kryerja e  hetimeve/operacioneve të përbashkëta me partneret ndërkombëtare  për individë/grupe të dyshuara për veprimtari që lidhen  me terrorizmin brenda dhe jashtë vendit</t>
  </si>
  <si>
    <t>Përdorimi  me proaktivitet i produkteve, shërbimeve e platformave të komunikimit të Qendrës Evropiane Kundër Terrorizmit Europol</t>
  </si>
  <si>
    <t>Kryerja e monitorimeve të faqeve të internetit nga agjencitë ligj-zbatuese për mesazhe/profile radikale, ekstremiste e terroriste</t>
  </si>
  <si>
    <t>Rritja e kapaciteteve përmes trajnimeve specifike për identifikimin e profileve në rrjete sociale me përmbajtje terroriste</t>
  </si>
  <si>
    <t>Ndërgjegjësim pro sjelljeve të shëndetshme dhe minimizimit të prirjes për të përdorur dhunën për zgjidhjen e çdo konflikti duke zhvilluar: 
- sesione informuese me mësues dhe nxënës, zhvilluara nga përfaqësues të organizatës.
- seminare informimi dhe ndërgjegjësimi në klasa</t>
  </si>
  <si>
    <t>Zhvillimi i programit “Njohja me konceptin dhe praktikën e ndërmjetësimit dhe zgjidhjes së konflikteve”</t>
  </si>
  <si>
    <t>Përgatitja dhe përqasja e legjislacionit sipas standardeve të BE, në lidhje me luftën kundër terrorizmit dhe ekstremizmit të dhunshëm bazuar në mangësitë e konstatuara nga analizimi në kuadër të kapitullit 24 dhe 31</t>
  </si>
  <si>
    <t>II. QËLLIMI I POLITIKËS 9: REAGIM NËPËRMJET REDUKTIMIT DHE LEHTËSIMIT TË PASOJAVE TË FENOMENEVE TË RADIKALIZMIT, EKSTREMIZMIT TË DHUNSHËM DHE TERRORIZMIT</t>
  </si>
  <si>
    <t>Mbikëqyrja e angazhimeve të Republikës së Shqipërisë në traktatet ndërkombëtare për mospërhapjen e armëve të dëmtimit në masë dhe sistemet e lëshimit të tyre, transferimin e armëve konvencionale dhe zbatimi i masave që synojnë parandalimin e përdorimit të këtyre mallrave për qëllime ushtarake.</t>
  </si>
  <si>
    <t>Bashkëpunimi dhe shkëmbimi i informacionit të klasifikuar me strukturat ligjzbatuesë të Republikës së Shqipërisë si dhe me ato të NATO-s.</t>
  </si>
  <si>
    <t xml:space="preserve">OBJEKTIVI SPECIFIK: HARTIMI I PLANEVE TË BASHKËPUNIMIT MIDIS STRUKTURAVE LIGJZBATUESE DHE INSTITUCIONEVE PËRGJEGJËSE QË KANË NË ADMINISTRIM INFRASTRUKTURËN KRITIKE TË VENDIT PËR PARANDALIMIN E AKTEVE TË MUNDSHME TERRORISTE </t>
  </si>
  <si>
    <t xml:space="preserve">Identifikimi i nevojave  për marrëveshje dy ose shumëpalëshe për rritjen e bashkëpunimit në fushën e hetimit  të terrorizmit dhe financimit të tij </t>
  </si>
  <si>
    <t>MB/DPPSH/
DAT</t>
  </si>
  <si>
    <t>PBA 2023-2025 (në  lekë)</t>
  </si>
  <si>
    <t>PBA 2023-2025</t>
  </si>
  <si>
    <t>Nevoja Kapitale (në  Lek)</t>
  </si>
  <si>
    <t>1 euro 123 Lekë</t>
  </si>
  <si>
    <t>Kosto totale ne EUR
(kursi kembimit: 1 EUR = 123ALL)</t>
  </si>
  <si>
    <t>Qëllimi i Politikës I</t>
  </si>
  <si>
    <t>2022-2025</t>
  </si>
  <si>
    <t>SPAK</t>
  </si>
  <si>
    <t>QKEDH</t>
  </si>
  <si>
    <t>AKCESK/ AKEP/ QKEDH</t>
  </si>
  <si>
    <t>MB
MM/MFE/MEPJ/ 
MD/SHISH/PP/QKEDH</t>
  </si>
  <si>
    <t>SHISH/MM/AISM/MFE/PP/SPAK/DPPPP/QKEDH/MASR/MSHMS</t>
  </si>
  <si>
    <t>SHISH/ MM/AISM/MFE/PP/SPAK/DPPPP/QKEDH/MASR/MSHMS/MEPJ</t>
  </si>
  <si>
    <t>SHISH/ MM/AISM/MFE/PP/SPAK/DPPPP/QKEDH/MASR/MSHMS</t>
  </si>
  <si>
    <t xml:space="preserve">Krijimi i hapësirave për denoncimin e faqeve/profileve të dyshimta në faqet zyrtare të P.SH, AKCESK, QKEDH etj. </t>
  </si>
  <si>
    <t>AKCESK/AKEP/QKEDH</t>
  </si>
  <si>
    <t>MEPJ/QKEDH/MASR/AKCESK/MFE/DPPPP</t>
  </si>
  <si>
    <t>MEPJ/ QKEDH/MASR/AKCESK/MFE/DPPPP</t>
  </si>
  <si>
    <t>/MEPJ/QKEDH/MASR/AKCESK/MFE/DPPPP</t>
  </si>
  <si>
    <t>DPPSH/DAT/SHISH/QKEDH</t>
  </si>
  <si>
    <t>MM/AISM/SHISH/QKEDH/EUROPOL /INTERPOL /TSC</t>
  </si>
  <si>
    <t>I. OBJEKTIVI SPECIFIK: BASHKËPUNIMI DHE  KOORDINIMI ME AGJENCITË INTELIGJENTE E LIGJZBATUESE  SHISH, AISM, PROKURORINË, DPPPP, DP BURGJEVE, DHE QKEDH SI DHE INSTITUCIONE QË KANË DETYRIME NË LUFTËN KUNDËR TERRORIZMIT</t>
  </si>
  <si>
    <t>III. PROGRAMI/ET BUXHETORE Programi Buxhetor Policia e Shtetit, Kodi i Programit 03140; Programi Buxhetor:Administrim Menaxhim Planifikimi, Kodi i Progamit: 01110; rogrami buxhetor: Veprimtaria e SPAK, Kodi i Programit 03390</t>
  </si>
  <si>
    <t>3.1.1</t>
  </si>
  <si>
    <t>PP / Prokuroritë e juridiksionit të përgjithshëm /MFE/DPPPP/PSH/DAT/SHISH/SPAK</t>
  </si>
  <si>
    <t>PP / Prokuroritë e juridiksionit të përgjithshëm /MFE/DPPPP/P/SHISH/SPAK</t>
  </si>
  <si>
    <t>PP / Prokuroritë e juridiksionit të përgjithshëm /MFE/DPPPP/SHISH/MM/AISM/SPAK</t>
  </si>
  <si>
    <t>PP / Prokuroritë e juridiksionit të përgjithshëm /MFE/DPPPP/SHISH/SPAK</t>
  </si>
  <si>
    <t>PP/Prokuroritë e juridiksionit të përgjithshëm MFE/DPPPP/SHISH/MM/AISM/SPAK</t>
  </si>
  <si>
    <t>7.2.2</t>
  </si>
  <si>
    <t>I.4 QASJA REAGUESE, REHABILITUESE DHE RIINTEGRUESE</t>
  </si>
  <si>
    <t>I.3 QASJA REAGUESE, REHABILITUESE DHE RIINTEGRUESE</t>
  </si>
  <si>
    <t>PLANI I VEPRIMIT PËR LUFTËN KUNDËR TERRORIZMIT 2022-2025</t>
  </si>
  <si>
    <t>SHPS/QN</t>
  </si>
  <si>
    <t>Veprimtaria e SPAK 03390</t>
  </si>
  <si>
    <t>Kryerja e analizave të përbashkëta të institucioneve të gjurmimit, hetimit, lidhur me grupe kriminale dhe terroriste në hetim dhe të hetuara/gjykuara për terrorizëm</t>
  </si>
  <si>
    <t>I. OBJEKTIVI SPECIFIK: FORCIMI I BASHKËPUNIMIT DHE KOORDINIMIT TË STRUKTURAVE TË POLICISË SË SHTETIT, AGJENCIVE INTELIGJENTE DHE LIGJZBATUESE NË VEND DHE TË HUAJA QË KANË DETYRIME NË LUFTËN KUNDËR TERRORIZMIT.</t>
  </si>
  <si>
    <t>I. OBJEKTIVI SPECIFIK: PARANDALIMI I RADIKALIZIMIT DHE REKRUTIMEVE TERRORISTE DUKE RRITUR BASHKËPUNIMIN BILATERAL, RAJONAL DHE NDËRKOMBËTAR DHE ME PRODHUESIT E APLIKACIONEVE ONLINE</t>
  </si>
  <si>
    <t>II. QËLLIMI I POLITIKËS 3: NJOHJA E KËRCËNIMEVE TË TERRORIZMIT NË VENDIN TONË PËRMES IDENTIFIKIMIT TË HERSHËM TË GRUPEVE TË SYNUARA DHE METODAVE RADIKALE.</t>
  </si>
  <si>
    <t>II. QËLLIMI I POLITIKËS 4: ZGJERIMI I  KAPACITETEVE OPERACIONALE TË POLICISË DHE KAPACITETEVE TË INSTITUCIONEVE TË INTELIGJENCËS.</t>
  </si>
  <si>
    <t>I. OBJEKTIVI SPECIFIK: PËRMIRËSIMI DHE RRITJA  E KAPACITETEVE NJERËZORE, PROFESIONALE  E LOGJISTIKE TË STRUKTURAVE TË ANTITERRORIT</t>
  </si>
  <si>
    <t>I. OBJEKTIVI SPECIFIK:BASHKËPUNIMI DHE SHKËMBIMI I INFORMACIONIT ME AGJENCITË INTELIGJENTE DHE LIGJZBATUESE NË VEND DHE ATO TË HUAJA ME PËRGJEGJËSI NË LUFTËN KUNDËR TERRORIZMIT PËR PËRCAKTIMIN E NIVELIT TË KËRCËNIMIT TERRORIST NË RRAFSHIN NDËRKOMBËTAR MODUS OPERANDI DHE NDIKIMIT TË TIJ NË SHQIPËRI</t>
  </si>
  <si>
    <t xml:space="preserve">II. QËLLIMI I POLITIKËS 10:PËRGATITJA PËR MENAXHIMIN E INCIDENTEVE TERRORISTE QË PËRFSHIJNË PËRDORIMIN E MATERIALEVE KIMIKE, BIOLOGJIKE, RADIOLOGJIKE, BËRTHAMORE DHE EKSPLOZIVE (CBRN) </t>
  </si>
  <si>
    <t xml:space="preserve">OBJEKTIVI SPECIFIK: REAGIMI I SHPEJTË SIPAS PROTOKOLLEVE NDËRKOMBËTARE NDAJ INCIDENTEVE TERRORISTE QË PËRFSHIJNË PËRDORIMIN E MATERIALEVE KIMIKE, BIOLOGJIKE, RADIOLOGJIKE, BËRTHAMORE DHE EKSPLOZIVE (CBRN) </t>
  </si>
  <si>
    <t>II. QËLLIMI I POLITIKËS 12: RRITJA E NIVELIT TË RUAJTJES DHE MBROJTJES SË INFRASTRUKTURËS KRITIKE.</t>
  </si>
  <si>
    <t>II. QËLLIMI I POLITIKËS 13: MBROJTJA NGA KËRCËNIMET TERRORISTE QË CËNOJNË VENDDISLOKIMET/INFRASTRUKTURËN, PAJISJET KRITIKE DHE SISTEMET E MBROJTJES S DHE FARSH-SË.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</si>
</sst>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</numFmts>
  <fonts count="5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9"/>
      <color indexed="10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i/>
      <sz val="9"/>
      <color indexed="30"/>
      <name val="Times New Roman"/>
      <family val="1"/>
    </font>
    <font>
      <b/>
      <sz val="9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sz val="9"/>
      <color rgb="FFFFFFFF"/>
      <name val="Arial"/>
      <family val="2"/>
    </font>
    <font>
      <b/>
      <i/>
      <sz val="9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Book Antiqua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10"/>
      <name val="Calibri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2"/>
      <color theme="0"/>
      <name val="Times New Roman"/>
      <family val="1"/>
    </font>
    <font>
      <b/>
      <sz val="8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4472C4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indexed="64"/>
      </right>
      <top/>
      <bottom style="medium">
        <color rgb="FF4472C4"/>
      </bottom>
      <diagonal/>
    </border>
    <border>
      <left style="medium">
        <color indexed="64"/>
      </left>
      <right style="medium">
        <color rgb="FF8EAADB"/>
      </right>
      <top/>
      <bottom style="medium">
        <color rgb="FF8EAADB"/>
      </bottom>
      <diagonal/>
    </border>
    <border>
      <left style="medium">
        <color indexed="64"/>
      </left>
      <right style="medium">
        <color rgb="FF8EAADB"/>
      </right>
      <top/>
      <bottom/>
      <diagonal/>
    </border>
    <border>
      <left style="medium">
        <color indexed="64"/>
      </left>
      <right style="medium">
        <color rgb="FF8EAADB"/>
      </right>
      <top/>
      <bottom style="medium">
        <color indexed="64"/>
      </bottom>
      <diagonal/>
    </border>
    <border>
      <left style="medium">
        <color rgb="FF8EAADB"/>
      </left>
      <right style="medium">
        <color indexed="64"/>
      </right>
      <top style="medium">
        <color rgb="FF4472C4"/>
      </top>
      <bottom/>
      <diagonal/>
    </border>
    <border>
      <left style="medium">
        <color rgb="FF8EAADB"/>
      </left>
      <right style="medium">
        <color indexed="64"/>
      </right>
      <top/>
      <bottom style="medium">
        <color rgb="FF8EAADB"/>
      </bottom>
      <diagonal/>
    </border>
    <border>
      <left style="medium">
        <color indexed="64"/>
      </left>
      <right/>
      <top/>
      <bottom style="medium">
        <color rgb="FF4472C4"/>
      </bottom>
      <diagonal/>
    </border>
    <border>
      <left style="medium">
        <color indexed="64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rgb="FF8EAADB"/>
      </left>
      <right style="medium">
        <color rgb="FF8EAADB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8EAADB"/>
      </left>
      <right style="medium">
        <color indexed="64"/>
      </right>
      <top/>
      <bottom/>
      <diagonal/>
    </border>
    <border>
      <left style="medium">
        <color rgb="FF8EAADB"/>
      </left>
      <right style="medium">
        <color indexed="64"/>
      </right>
      <top style="medium">
        <color theme="8"/>
      </top>
      <bottom/>
      <diagonal/>
    </border>
    <border>
      <left style="medium">
        <color rgb="FF8EAADB"/>
      </left>
      <right style="medium">
        <color indexed="64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 style="medium">
        <color rgb="FF8EAADB"/>
      </left>
      <right/>
      <top style="medium">
        <color theme="8"/>
      </top>
      <bottom/>
      <diagonal/>
    </border>
    <border>
      <left style="medium">
        <color rgb="FF8EAADB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8EAADB"/>
      </right>
      <top/>
      <bottom style="medium">
        <color rgb="FF4472C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3" fillId="0" borderId="0"/>
    <xf numFmtId="0" fontId="15" fillId="0" borderId="0"/>
    <xf numFmtId="0" fontId="4" fillId="0" borderId="0"/>
    <xf numFmtId="0" fontId="5" fillId="0" borderId="0"/>
    <xf numFmtId="9" fontId="13" fillId="0" borderId="0" applyFont="0" applyFill="0" applyBorder="0" applyAlignment="0" applyProtection="0"/>
  </cellStyleXfs>
  <cellXfs count="329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0" fillId="0" borderId="2" xfId="0" applyBorder="1"/>
    <xf numFmtId="0" fontId="0" fillId="0" borderId="4" xfId="0" applyFill="1" applyBorder="1" applyAlignment="1">
      <alignment wrapText="1"/>
    </xf>
    <xf numFmtId="0" fontId="0" fillId="0" borderId="3" xfId="0" applyBorder="1"/>
    <xf numFmtId="3" fontId="16" fillId="5" borderId="0" xfId="0" applyNumberFormat="1" applyFont="1" applyFill="1"/>
    <xf numFmtId="3" fontId="16" fillId="6" borderId="0" xfId="0" applyNumberFormat="1" applyFont="1" applyFill="1"/>
    <xf numFmtId="0" fontId="19" fillId="5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1" fillId="0" borderId="0" xfId="0" applyFont="1" applyFill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1" fillId="0" borderId="0" xfId="0" applyFont="1" applyFill="1"/>
    <xf numFmtId="3" fontId="19" fillId="0" borderId="11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17" fillId="0" borderId="1" xfId="4" applyNumberFormat="1" applyFont="1" applyFill="1" applyBorder="1" applyAlignment="1">
      <alignment horizontal="center" vertical="center" wrapText="1"/>
    </xf>
    <xf numFmtId="3" fontId="19" fillId="0" borderId="1" xfId="4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 wrapText="1"/>
    </xf>
    <xf numFmtId="3" fontId="23" fillId="0" borderId="1" xfId="4" applyNumberFormat="1" applyFont="1" applyBorder="1" applyAlignment="1">
      <alignment horizontal="center" vertical="center" wrapText="1"/>
    </xf>
    <xf numFmtId="3" fontId="23" fillId="0" borderId="1" xfId="4" applyNumberFormat="1" applyFont="1" applyFill="1" applyBorder="1" applyAlignment="1">
      <alignment horizontal="center" vertical="center" wrapText="1"/>
    </xf>
    <xf numFmtId="3" fontId="23" fillId="0" borderId="14" xfId="4" applyNumberFormat="1" applyFont="1" applyBorder="1" applyAlignment="1">
      <alignment horizontal="center" vertical="center" wrapText="1"/>
    </xf>
    <xf numFmtId="0" fontId="20" fillId="0" borderId="0" xfId="0" applyFont="1" applyFill="1"/>
    <xf numFmtId="3" fontId="21" fillId="0" borderId="0" xfId="0" applyNumberFormat="1" applyFont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6" fillId="0" borderId="14" xfId="4" applyNumberFormat="1" applyFont="1" applyBorder="1" applyAlignment="1">
      <alignment horizontal="center" vertical="center"/>
    </xf>
    <xf numFmtId="3" fontId="25" fillId="0" borderId="3" xfId="4" applyNumberFormat="1" applyFont="1" applyBorder="1" applyAlignment="1">
      <alignment horizontal="center" vertical="center"/>
    </xf>
    <xf numFmtId="3" fontId="25" fillId="0" borderId="2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3" fontId="21" fillId="0" borderId="0" xfId="4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/>
    </xf>
    <xf numFmtId="0" fontId="21" fillId="0" borderId="0" xfId="0" applyFont="1" applyFill="1" applyBorder="1"/>
    <xf numFmtId="3" fontId="21" fillId="0" borderId="0" xfId="0" applyNumberFormat="1" applyFont="1" applyFill="1" applyBorder="1"/>
    <xf numFmtId="3" fontId="25" fillId="7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3" fontId="21" fillId="0" borderId="0" xfId="0" applyNumberFormat="1" applyFont="1" applyFill="1"/>
    <xf numFmtId="0" fontId="21" fillId="0" borderId="0" xfId="0" applyFont="1" applyAlignment="1">
      <alignment horizontal="center"/>
    </xf>
    <xf numFmtId="3" fontId="23" fillId="0" borderId="28" xfId="4" applyNumberFormat="1" applyFont="1" applyBorder="1" applyAlignment="1">
      <alignment horizontal="center" vertical="center" wrapText="1"/>
    </xf>
    <xf numFmtId="3" fontId="0" fillId="0" borderId="0" xfId="0" applyNumberFormat="1"/>
    <xf numFmtId="0" fontId="21" fillId="5" borderId="0" xfId="0" applyFont="1" applyFill="1"/>
    <xf numFmtId="0" fontId="20" fillId="5" borderId="0" xfId="0" applyFont="1" applyFill="1"/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6" fillId="0" borderId="0" xfId="0" applyNumberFormat="1" applyFont="1" applyFill="1"/>
    <xf numFmtId="3" fontId="0" fillId="0" borderId="0" xfId="0" applyNumberFormat="1" applyFill="1"/>
    <xf numFmtId="0" fontId="0" fillId="0" borderId="0" xfId="0" applyFill="1"/>
    <xf numFmtId="0" fontId="22" fillId="0" borderId="5" xfId="0" applyFont="1" applyFill="1" applyBorder="1" applyAlignment="1">
      <alignment horizontal="center" vertical="center" wrapText="1"/>
    </xf>
    <xf numFmtId="0" fontId="0" fillId="10" borderId="36" xfId="0" applyFill="1" applyBorder="1" applyAlignment="1">
      <alignment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27" fillId="11" borderId="37" xfId="0" applyFont="1" applyFill="1" applyBorder="1" applyAlignment="1">
      <alignment horizontal="center" vertical="center" wrapText="1"/>
    </xf>
    <xf numFmtId="3" fontId="27" fillId="11" borderId="37" xfId="0" applyNumberFormat="1" applyFont="1" applyFill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3" fontId="26" fillId="0" borderId="37" xfId="0" applyNumberFormat="1" applyFont="1" applyBorder="1" applyAlignment="1">
      <alignment horizontal="center" vertical="center" wrapText="1"/>
    </xf>
    <xf numFmtId="0" fontId="29" fillId="11" borderId="37" xfId="0" applyFont="1" applyFill="1" applyBorder="1" applyAlignment="1">
      <alignment horizontal="center" vertical="center" wrapText="1"/>
    </xf>
    <xf numFmtId="3" fontId="28" fillId="11" borderId="37" xfId="0" applyNumberFormat="1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Border="1"/>
    <xf numFmtId="3" fontId="25" fillId="0" borderId="0" xfId="0" applyNumberFormat="1" applyFont="1" applyBorder="1" applyAlignment="1">
      <alignment horizontal="center" vertical="center"/>
    </xf>
    <xf numFmtId="0" fontId="31" fillId="10" borderId="34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 wrapText="1"/>
    </xf>
    <xf numFmtId="0" fontId="0" fillId="10" borderId="38" xfId="0" applyFill="1" applyBorder="1" applyAlignment="1">
      <alignment vertical="center" wrapText="1"/>
    </xf>
    <xf numFmtId="0" fontId="28" fillId="11" borderId="39" xfId="0" applyFont="1" applyFill="1" applyBorder="1" applyAlignment="1">
      <alignment horizontal="right" vertical="center" wrapText="1"/>
    </xf>
    <xf numFmtId="0" fontId="29" fillId="0" borderId="40" xfId="0" applyFont="1" applyBorder="1" applyAlignment="1">
      <alignment horizontal="right" vertical="center" wrapText="1"/>
    </xf>
    <xf numFmtId="0" fontId="30" fillId="0" borderId="41" xfId="0" applyFont="1" applyBorder="1" applyAlignment="1">
      <alignment horizontal="right" vertical="center" wrapText="1"/>
    </xf>
    <xf numFmtId="0" fontId="31" fillId="10" borderId="3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3" fontId="22" fillId="0" borderId="50" xfId="0" applyNumberFormat="1" applyFont="1" applyBorder="1" applyAlignment="1">
      <alignment horizontal="center" vertical="center" wrapText="1"/>
    </xf>
    <xf numFmtId="3" fontId="23" fillId="17" borderId="1" xfId="0" applyNumberFormat="1" applyFont="1" applyFill="1" applyBorder="1" applyAlignment="1">
      <alignment horizontal="center" vertical="center" wrapText="1"/>
    </xf>
    <xf numFmtId="3" fontId="23" fillId="17" borderId="1" xfId="4" applyNumberFormat="1" applyFont="1" applyFill="1" applyBorder="1" applyAlignment="1">
      <alignment horizontal="center" vertical="center" wrapText="1"/>
    </xf>
    <xf numFmtId="3" fontId="23" fillId="17" borderId="14" xfId="4" applyNumberFormat="1" applyFont="1" applyFill="1" applyBorder="1" applyAlignment="1">
      <alignment horizontal="center" vertical="center" wrapText="1"/>
    </xf>
    <xf numFmtId="0" fontId="37" fillId="0" borderId="1" xfId="0" applyFont="1" applyBorder="1" applyAlignment="1">
      <alignment wrapText="1"/>
    </xf>
    <xf numFmtId="0" fontId="22" fillId="9" borderId="1" xfId="0" applyFont="1" applyFill="1" applyBorder="1" applyAlignment="1">
      <alignment horizontal="center" vertical="center" wrapText="1"/>
    </xf>
    <xf numFmtId="3" fontId="24" fillId="9" borderId="1" xfId="4" applyNumberFormat="1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/>
    </xf>
    <xf numFmtId="3" fontId="21" fillId="0" borderId="14" xfId="0" applyNumberFormat="1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17" borderId="0" xfId="0" applyFont="1" applyFill="1"/>
    <xf numFmtId="3" fontId="21" fillId="17" borderId="1" xfId="4" applyNumberFormat="1" applyFont="1" applyFill="1" applyBorder="1" applyAlignment="1">
      <alignment horizontal="center" vertical="center"/>
    </xf>
    <xf numFmtId="3" fontId="21" fillId="17" borderId="1" xfId="0" applyNumberFormat="1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9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3" fontId="24" fillId="9" borderId="14" xfId="4" applyNumberFormat="1" applyFont="1" applyFill="1" applyBorder="1" applyAlignment="1">
      <alignment horizontal="center" vertical="center" wrapText="1"/>
    </xf>
    <xf numFmtId="0" fontId="20" fillId="18" borderId="6" xfId="0" applyFont="1" applyFill="1" applyBorder="1" applyAlignment="1">
      <alignment horizontal="center"/>
    </xf>
    <xf numFmtId="0" fontId="39" fillId="18" borderId="2" xfId="0" applyFont="1" applyFill="1" applyBorder="1" applyAlignment="1">
      <alignment vertical="center"/>
    </xf>
    <xf numFmtId="0" fontId="42" fillId="18" borderId="2" xfId="0" applyFont="1" applyFill="1" applyBorder="1" applyAlignment="1">
      <alignment horizontal="center" vertical="center"/>
    </xf>
    <xf numFmtId="0" fontId="40" fillId="18" borderId="2" xfId="0" applyFont="1" applyFill="1" applyBorder="1" applyAlignment="1"/>
    <xf numFmtId="0" fontId="40" fillId="18" borderId="2" xfId="0" applyFont="1" applyFill="1" applyBorder="1" applyAlignment="1">
      <alignment horizontal="center"/>
    </xf>
    <xf numFmtId="3" fontId="41" fillId="18" borderId="2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0" fontId="43" fillId="0" borderId="0" xfId="0" applyFont="1"/>
    <xf numFmtId="3" fontId="43" fillId="0" borderId="0" xfId="0" applyNumberFormat="1" applyFont="1"/>
    <xf numFmtId="0" fontId="21" fillId="17" borderId="1" xfId="0" applyFont="1" applyFill="1" applyBorder="1" applyAlignment="1">
      <alignment horizontal="center" wrapText="1"/>
    </xf>
    <xf numFmtId="0" fontId="20" fillId="17" borderId="5" xfId="0" applyFont="1" applyFill="1" applyBorder="1" applyAlignment="1">
      <alignment horizontal="center"/>
    </xf>
    <xf numFmtId="0" fontId="21" fillId="17" borderId="1" xfId="0" applyFont="1" applyFill="1" applyBorder="1" applyAlignment="1">
      <alignment wrapText="1"/>
    </xf>
    <xf numFmtId="0" fontId="42" fillId="17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/>
    </xf>
    <xf numFmtId="0" fontId="21" fillId="17" borderId="1" xfId="0" applyFont="1" applyFill="1" applyBorder="1" applyAlignment="1">
      <alignment horizontal="left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38" fillId="0" borderId="27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3" fontId="42" fillId="17" borderId="1" xfId="0" applyNumberFormat="1" applyFont="1" applyFill="1" applyBorder="1" applyAlignment="1">
      <alignment horizontal="center" vertical="center" wrapText="1"/>
    </xf>
    <xf numFmtId="3" fontId="24" fillId="8" borderId="1" xfId="4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65" fontId="24" fillId="9" borderId="1" xfId="4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3" fontId="23" fillId="0" borderId="14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left" vertical="center" wrapText="1"/>
    </xf>
    <xf numFmtId="0" fontId="22" fillId="17" borderId="1" xfId="0" applyFont="1" applyFill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22" fillId="17" borderId="5" xfId="0" applyFont="1" applyFill="1" applyBorder="1" applyAlignment="1">
      <alignment horizontal="center" vertical="center" wrapText="1"/>
    </xf>
    <xf numFmtId="0" fontId="0" fillId="17" borderId="0" xfId="0" applyFill="1"/>
    <xf numFmtId="3" fontId="0" fillId="17" borderId="0" xfId="0" applyNumberFormat="1" applyFill="1"/>
    <xf numFmtId="0" fontId="44" fillId="0" borderId="0" xfId="0" applyFont="1" applyBorder="1" applyAlignment="1">
      <alignment wrapText="1"/>
    </xf>
    <xf numFmtId="3" fontId="22" fillId="0" borderId="20" xfId="0" applyNumberFormat="1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/>
    </xf>
    <xf numFmtId="0" fontId="45" fillId="19" borderId="6" xfId="0" applyFont="1" applyFill="1" applyBorder="1" applyAlignment="1">
      <alignment vertical="center" wrapText="1"/>
    </xf>
    <xf numFmtId="0" fontId="45" fillId="19" borderId="2" xfId="0" applyFont="1" applyFill="1" applyBorder="1" applyAlignment="1">
      <alignment vertical="center"/>
    </xf>
    <xf numFmtId="3" fontId="45" fillId="19" borderId="2" xfId="4" applyNumberFormat="1" applyFont="1" applyFill="1" applyBorder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7" fillId="4" borderId="1" xfId="3" applyNumberFormat="1" applyFont="1" applyBorder="1" applyAlignment="1">
      <alignment horizontal="center" vertical="center"/>
    </xf>
    <xf numFmtId="3" fontId="47" fillId="3" borderId="1" xfId="2" applyNumberFormat="1" applyFont="1" applyBorder="1" applyAlignment="1">
      <alignment horizontal="center" vertical="center" wrapText="1"/>
    </xf>
    <xf numFmtId="3" fontId="47" fillId="3" borderId="1" xfId="2" applyNumberFormat="1" applyFont="1" applyBorder="1" applyAlignment="1">
      <alignment horizontal="center" vertical="center"/>
    </xf>
    <xf numFmtId="3" fontId="46" fillId="0" borderId="0" xfId="14" applyNumberFormat="1" applyFont="1" applyAlignment="1">
      <alignment horizontal="center" vertical="center"/>
    </xf>
    <xf numFmtId="3" fontId="47" fillId="2" borderId="1" xfId="1" applyNumberFormat="1" applyFont="1" applyBorder="1" applyAlignment="1">
      <alignment horizontal="center" vertical="center"/>
    </xf>
    <xf numFmtId="3" fontId="46" fillId="0" borderId="0" xfId="0" applyNumberFormat="1" applyFont="1" applyFill="1" applyAlignment="1">
      <alignment horizontal="center" vertical="center"/>
    </xf>
    <xf numFmtId="3" fontId="48" fillId="4" borderId="1" xfId="3" applyNumberFormat="1" applyFont="1" applyBorder="1" applyAlignment="1">
      <alignment horizontal="center" vertical="center"/>
    </xf>
    <xf numFmtId="0" fontId="51" fillId="0" borderId="5" xfId="0" applyFont="1" applyBorder="1" applyAlignment="1">
      <alignment wrapText="1"/>
    </xf>
    <xf numFmtId="0" fontId="51" fillId="0" borderId="5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51" fillId="0" borderId="5" xfId="0" applyFont="1" applyFill="1" applyBorder="1" applyAlignment="1">
      <alignment wrapText="1"/>
    </xf>
    <xf numFmtId="3" fontId="22" fillId="0" borderId="20" xfId="0" applyNumberFormat="1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0" fontId="31" fillId="10" borderId="33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0" fontId="22" fillId="0" borderId="1" xfId="0" applyFont="1" applyFill="1" applyBorder="1" applyAlignment="1">
      <alignment horizontal="center" vertical="center" wrapText="1"/>
    </xf>
    <xf numFmtId="3" fontId="28" fillId="11" borderId="5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43" fillId="0" borderId="0" xfId="0" applyFont="1" applyBorder="1"/>
    <xf numFmtId="0" fontId="4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24" fillId="9" borderId="1" xfId="0" applyNumberFormat="1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3" fontId="23" fillId="0" borderId="8" xfId="0" applyNumberFormat="1" applyFont="1" applyFill="1" applyBorder="1" applyAlignment="1">
      <alignment horizontal="center" vertical="center" wrapText="1"/>
    </xf>
    <xf numFmtId="3" fontId="23" fillId="0" borderId="8" xfId="4" applyNumberFormat="1" applyFont="1" applyBorder="1" applyAlignment="1">
      <alignment horizontal="center" vertical="center" wrapText="1"/>
    </xf>
    <xf numFmtId="0" fontId="9" fillId="15" borderId="5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1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6" borderId="1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35" xfId="0" applyNumberFormat="1" applyFont="1" applyBorder="1" applyAlignment="1">
      <alignment horizontal="center" vertical="center" wrapText="1"/>
    </xf>
    <xf numFmtId="3" fontId="22" fillId="0" borderId="33" xfId="0" applyNumberFormat="1" applyFont="1" applyBorder="1" applyAlignment="1">
      <alignment horizontal="center" vertical="center" wrapText="1"/>
    </xf>
    <xf numFmtId="3" fontId="22" fillId="0" borderId="34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9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22" fillId="16" borderId="35" xfId="0" applyFont="1" applyFill="1" applyBorder="1" applyAlignment="1">
      <alignment horizontal="center" vertical="center" wrapText="1"/>
    </xf>
    <xf numFmtId="0" fontId="22" fillId="16" borderId="33" xfId="0" applyFont="1" applyFill="1" applyBorder="1" applyAlignment="1">
      <alignment horizontal="center" vertical="center" wrapText="1"/>
    </xf>
    <xf numFmtId="0" fontId="22" fillId="16" borderId="3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center" vertical="center" wrapText="1"/>
    </xf>
    <xf numFmtId="3" fontId="22" fillId="0" borderId="24" xfId="0" applyNumberFormat="1" applyFont="1" applyBorder="1" applyAlignment="1">
      <alignment horizontal="center" vertical="center" wrapText="1"/>
    </xf>
    <xf numFmtId="3" fontId="22" fillId="0" borderId="25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center" vertical="center" wrapText="1"/>
    </xf>
    <xf numFmtId="0" fontId="9" fillId="14" borderId="24" xfId="0" applyFont="1" applyFill="1" applyBorder="1" applyAlignment="1">
      <alignment horizontal="center" vertical="center" wrapText="1"/>
    </xf>
    <xf numFmtId="0" fontId="9" fillId="14" borderId="25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3" fontId="22" fillId="0" borderId="0" xfId="0" applyNumberFormat="1" applyFont="1" applyBorder="1" applyAlignment="1">
      <alignment horizontal="center" vertical="center" wrapText="1"/>
    </xf>
    <xf numFmtId="3" fontId="22" fillId="0" borderId="17" xfId="0" applyNumberFormat="1" applyFont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0" fontId="22" fillId="15" borderId="20" xfId="0" applyFont="1" applyFill="1" applyBorder="1" applyAlignment="1">
      <alignment horizontal="center" vertical="center" wrapText="1"/>
    </xf>
    <xf numFmtId="0" fontId="22" fillId="15" borderId="24" xfId="0" applyFont="1" applyFill="1" applyBorder="1" applyAlignment="1">
      <alignment horizontal="center" vertical="center" wrapText="1"/>
    </xf>
    <xf numFmtId="0" fontId="22" fillId="15" borderId="25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 wrapText="1"/>
    </xf>
    <xf numFmtId="0" fontId="24" fillId="13" borderId="33" xfId="0" applyFont="1" applyFill="1" applyBorder="1" applyAlignment="1">
      <alignment horizontal="center" vertical="center" wrapText="1"/>
    </xf>
    <xf numFmtId="0" fontId="24" fillId="13" borderId="34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top" wrapText="1"/>
    </xf>
    <xf numFmtId="0" fontId="42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  <xf numFmtId="0" fontId="22" fillId="0" borderId="60" xfId="0" applyFont="1" applyFill="1" applyBorder="1" applyAlignment="1">
      <alignment horizontal="center" vertical="top" wrapText="1"/>
    </xf>
    <xf numFmtId="0" fontId="22" fillId="0" borderId="48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19" fillId="0" borderId="18" xfId="0" applyNumberFormat="1" applyFont="1" applyBorder="1" applyAlignment="1">
      <alignment horizontal="center" vertical="center" wrapText="1"/>
    </xf>
    <xf numFmtId="3" fontId="19" fillId="0" borderId="16" xfId="0" applyNumberFormat="1" applyFont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3" fontId="19" fillId="0" borderId="18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Fill="1" applyBorder="1" applyAlignment="1">
      <alignment horizontal="center" vertical="center" wrapText="1"/>
    </xf>
    <xf numFmtId="3" fontId="19" fillId="0" borderId="32" xfId="0" applyNumberFormat="1" applyFont="1" applyFill="1" applyBorder="1" applyAlignment="1">
      <alignment horizontal="center" vertical="center" wrapText="1"/>
    </xf>
    <xf numFmtId="0" fontId="34" fillId="0" borderId="20" xfId="0" applyFont="1" applyBorder="1" applyAlignment="1">
      <alignment horizontal="left" wrapText="1"/>
    </xf>
    <xf numFmtId="0" fontId="34" fillId="0" borderId="24" xfId="0" applyFont="1" applyBorder="1" applyAlignment="1">
      <alignment horizontal="left" wrapText="1"/>
    </xf>
    <xf numFmtId="0" fontId="34" fillId="0" borderId="25" xfId="0" applyFont="1" applyBorder="1" applyAlignment="1">
      <alignment horizontal="left" wrapText="1"/>
    </xf>
    <xf numFmtId="3" fontId="19" fillId="0" borderId="20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3" fontId="19" fillId="0" borderId="35" xfId="0" applyNumberFormat="1" applyFont="1" applyBorder="1" applyAlignment="1">
      <alignment horizontal="center" vertical="center" wrapText="1"/>
    </xf>
    <xf numFmtId="3" fontId="19" fillId="0" borderId="33" xfId="0" applyNumberFormat="1" applyFont="1" applyBorder="1" applyAlignment="1">
      <alignment horizontal="center" vertical="center" wrapText="1"/>
    </xf>
    <xf numFmtId="3" fontId="19" fillId="0" borderId="34" xfId="0" applyNumberFormat="1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horizontal="center" vertical="center" wrapText="1"/>
    </xf>
    <xf numFmtId="3" fontId="19" fillId="0" borderId="19" xfId="0" applyNumberFormat="1" applyFont="1" applyBorder="1" applyAlignment="1">
      <alignment horizontal="center" vertical="center" wrapText="1"/>
    </xf>
    <xf numFmtId="3" fontId="19" fillId="0" borderId="13" xfId="0" applyNumberFormat="1" applyFont="1" applyBorder="1" applyAlignment="1">
      <alignment horizontal="center" vertical="center" wrapText="1"/>
    </xf>
    <xf numFmtId="3" fontId="19" fillId="0" borderId="24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3" fontId="19" fillId="0" borderId="29" xfId="0" applyNumberFormat="1" applyFont="1" applyBorder="1" applyAlignment="1">
      <alignment horizontal="center" vertical="center" wrapText="1"/>
    </xf>
    <xf numFmtId="3" fontId="19" fillId="0" borderId="31" xfId="0" applyNumberFormat="1" applyFont="1" applyBorder="1" applyAlignment="1">
      <alignment horizontal="center" vertical="center" wrapText="1"/>
    </xf>
    <xf numFmtId="0" fontId="44" fillId="0" borderId="20" xfId="0" applyFont="1" applyBorder="1" applyAlignment="1">
      <alignment horizontal="left" wrapText="1"/>
    </xf>
    <xf numFmtId="0" fontId="44" fillId="0" borderId="24" xfId="0" applyFont="1" applyBorder="1" applyAlignment="1">
      <alignment horizontal="left" wrapText="1"/>
    </xf>
    <xf numFmtId="0" fontId="44" fillId="0" borderId="25" xfId="0" applyFont="1" applyBorder="1" applyAlignment="1">
      <alignment horizontal="left" wrapText="1"/>
    </xf>
    <xf numFmtId="0" fontId="44" fillId="0" borderId="20" xfId="0" applyFont="1" applyBorder="1" applyAlignment="1">
      <alignment wrapText="1"/>
    </xf>
    <xf numFmtId="0" fontId="50" fillId="0" borderId="24" xfId="0" applyFont="1" applyBorder="1" applyAlignment="1">
      <alignment wrapText="1"/>
    </xf>
    <xf numFmtId="0" fontId="50" fillId="0" borderId="25" xfId="0" applyFont="1" applyBorder="1" applyAlignment="1">
      <alignment wrapText="1"/>
    </xf>
    <xf numFmtId="0" fontId="34" fillId="0" borderId="20" xfId="0" applyFont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49" fillId="11" borderId="45" xfId="0" applyFont="1" applyFill="1" applyBorder="1" applyAlignment="1">
      <alignment horizontal="left" vertical="center" wrapText="1"/>
    </xf>
    <xf numFmtId="0" fontId="49" fillId="11" borderId="39" xfId="0" applyFont="1" applyFill="1" applyBorder="1" applyAlignment="1">
      <alignment horizontal="left" vertical="center" wrapText="1"/>
    </xf>
    <xf numFmtId="3" fontId="32" fillId="11" borderId="54" xfId="0" applyNumberFormat="1" applyFont="1" applyFill="1" applyBorder="1" applyAlignment="1">
      <alignment horizontal="center" vertical="center" wrapText="1"/>
    </xf>
    <xf numFmtId="3" fontId="32" fillId="11" borderId="55" xfId="0" applyNumberFormat="1" applyFont="1" applyFill="1" applyBorder="1" applyAlignment="1">
      <alignment horizontal="center" vertical="center" wrapText="1"/>
    </xf>
    <xf numFmtId="3" fontId="29" fillId="0" borderId="46" xfId="0" applyNumberFormat="1" applyFont="1" applyBorder="1" applyAlignment="1">
      <alignment horizontal="center" vertical="center" wrapText="1"/>
    </xf>
    <xf numFmtId="3" fontId="29" fillId="0" borderId="47" xfId="0" applyNumberFormat="1" applyFont="1" applyBorder="1" applyAlignment="1">
      <alignment horizontal="center" vertical="center" wrapText="1"/>
    </xf>
    <xf numFmtId="3" fontId="32" fillId="11" borderId="53" xfId="0" applyNumberFormat="1" applyFont="1" applyFill="1" applyBorder="1" applyAlignment="1">
      <alignment horizontal="center" vertical="center" wrapText="1"/>
    </xf>
    <xf numFmtId="3" fontId="32" fillId="11" borderId="43" xfId="0" applyNumberFormat="1" applyFont="1" applyFill="1" applyBorder="1" applyAlignment="1">
      <alignment horizontal="center" vertical="center" wrapText="1"/>
    </xf>
    <xf numFmtId="3" fontId="32" fillId="11" borderId="42" xfId="0" applyNumberFormat="1" applyFont="1" applyFill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3" fontId="29" fillId="0" borderId="57" xfId="0" applyNumberFormat="1" applyFont="1" applyBorder="1" applyAlignment="1">
      <alignment horizontal="center" vertical="center" wrapText="1"/>
    </xf>
    <xf numFmtId="3" fontId="29" fillId="0" borderId="58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1" fillId="10" borderId="35" xfId="0" applyFont="1" applyFill="1" applyBorder="1" applyAlignment="1">
      <alignment horizontal="justify" vertical="center" wrapText="1"/>
    </xf>
    <xf numFmtId="0" fontId="31" fillId="10" borderId="7" xfId="0" applyFont="1" applyFill="1" applyBorder="1" applyAlignment="1">
      <alignment horizontal="justify" vertical="center" wrapText="1"/>
    </xf>
    <xf numFmtId="0" fontId="31" fillId="10" borderId="44" xfId="0" applyFont="1" applyFill="1" applyBorder="1" applyAlignment="1">
      <alignment horizontal="justify" vertical="center" wrapText="1"/>
    </xf>
    <xf numFmtId="0" fontId="31" fillId="10" borderId="33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36" xfId="0" applyFont="1" applyFill="1" applyBorder="1" applyAlignment="1">
      <alignment horizontal="center" vertical="center" wrapText="1"/>
    </xf>
    <xf numFmtId="0" fontId="49" fillId="11" borderId="59" xfId="0" applyFont="1" applyFill="1" applyBorder="1" applyAlignment="1">
      <alignment horizontal="left" vertical="center" wrapText="1"/>
    </xf>
  </cellXfs>
  <cellStyles count="15">
    <cellStyle name="Accent2" xfId="1" builtinId="33"/>
    <cellStyle name="Accent5" xfId="2" builtinId="45"/>
    <cellStyle name="Accent6" xfId="3" builtinId="49"/>
    <cellStyle name="Comma" xfId="4" builtinId="3"/>
    <cellStyle name="Comma 3" xfId="5"/>
    <cellStyle name="Comma 5" xfId="6"/>
    <cellStyle name="Normal" xfId="0" builtinId="0"/>
    <cellStyle name="Normal 113" xfId="7"/>
    <cellStyle name="Normal 117" xfId="8"/>
    <cellStyle name="Normal 127" xfId="9"/>
    <cellStyle name="Normal 3" xfId="10"/>
    <cellStyle name="Normal 3 4" xfId="11"/>
    <cellStyle name="Normal 4 2" xfId="12"/>
    <cellStyle name="Normal 5 4" xfId="13"/>
    <cellStyle name="Percent" xfId="1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 Black" panose="020B0A04020102020204" pitchFamily="34" charset="0"/>
              </a:rPr>
              <a:t>KOSTO E PLANIT TË VEPRIMIT NDARJA E SHPENZIMEVE</a:t>
            </a:r>
          </a:p>
        </c:rich>
      </c:tx>
      <c:layout>
        <c:manualLayout>
          <c:xMode val="edge"/>
          <c:yMode val="edge"/>
          <c:x val="0.17065518716302841"/>
          <c:y val="1.21303255432340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440140845070419"/>
          <c:y val="0.18090452261306531"/>
          <c:w val="0.49031690140845119"/>
          <c:h val="0.69974874371859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59E5-4378-8DD9-3A8B04A4F3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E5-4378-8DD9-3A8B04A4F3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9E5-4378-8DD9-3A8B04A4F3E6}"/>
              </c:ext>
            </c:extLst>
          </c:dPt>
          <c:dLbls>
            <c:dLbl>
              <c:idx val="0"/>
              <c:layout>
                <c:manualLayout>
                  <c:x val="3.7341437292752348E-2"/>
                  <c:y val="1.98821129753571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5003237750377"/>
                      <c:h val="5.04823714690922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9E5-4378-8DD9-3A8B04A4F3E6}"/>
                </c:ext>
              </c:extLst>
            </c:dLbl>
            <c:dLbl>
              <c:idx val="1"/>
              <c:layout>
                <c:manualLayout>
                  <c:x val="-0.1157015910618884"/>
                  <c:y val="5.0676663625595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44286470358765"/>
                      <c:h val="6.44728298643227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9E5-4378-8DD9-3A8B04A4F3E6}"/>
                </c:ext>
              </c:extLst>
            </c:dLbl>
            <c:dLbl>
              <c:idx val="2"/>
              <c:layout>
                <c:manualLayout>
                  <c:x val="9.9951673813396591E-2"/>
                  <c:y val="-5.06332841805750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E5-4378-8DD9-3A8B04A4F3E6}"/>
                </c:ext>
              </c:extLst>
            </c:dLbl>
            <c:dLbl>
              <c:idx val="3"/>
              <c:layout>
                <c:manualLayout>
                  <c:x val="-6.7574864227943232E-2"/>
                  <c:y val="-3.69866679444367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15-4DCE-810E-8DFDDA0CE39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'Qëllimi i Politikave'!$G$99:$G$102</c:f>
              <c:strCache>
                <c:ptCount val="4"/>
                <c:pt idx="0">
                  <c:v>PBA 2021-2023</c:v>
                </c:pt>
                <c:pt idx="1">
                  <c:v>PBA 2023-2025</c:v>
                </c:pt>
                <c:pt idx="2">
                  <c:v>Financim I Huaj</c:v>
                </c:pt>
                <c:pt idx="3">
                  <c:v>Hendek financiar 2021-2025</c:v>
                </c:pt>
              </c:strCache>
            </c:strRef>
          </c:cat>
          <c:val>
            <c:numRef>
              <c:f>'Qëllimi i Politikave'!$H$99:$H$102</c:f>
              <c:numCache>
                <c:formatCode>#,##0</c:formatCode>
                <c:ptCount val="4"/>
                <c:pt idx="0">
                  <c:v>1652529338.4000001</c:v>
                </c:pt>
                <c:pt idx="1">
                  <c:v>1553095676.8</c:v>
                </c:pt>
                <c:pt idx="2">
                  <c:v>0</c:v>
                </c:pt>
                <c:pt idx="3">
                  <c:v>-2.384185791015625E-7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5-4378-8DD9-3A8B04A4F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NATYRA EKONOMIKE E KOSTOVE TË PLANIT TË VEPRIMIT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9001938741402266"/>
          <c:y val="5.243333051211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1549295774647974E-2"/>
          <c:y val="0.18718592964824118"/>
          <c:w val="0.80897887323943718"/>
          <c:h val="0.7211055276381919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B3CC-43F5-94BE-C2C3A6E0699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3CC-43F5-94BE-C2C3A6E06997}"/>
              </c:ext>
            </c:extLst>
          </c:dPt>
          <c:dLbls>
            <c:dLbl>
              <c:idx val="1"/>
              <c:layout>
                <c:manualLayout>
                  <c:x val="5.3459614660848398E-3"/>
                  <c:y val="6.51167655266973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CC-43F5-94BE-C2C3A6E069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'Qëllimi i Politikave'!$G$113:$G$114</c:f>
              <c:strCache>
                <c:ptCount val="2"/>
                <c:pt idx="0">
                  <c:v>Kosto Korente </c:v>
                </c:pt>
                <c:pt idx="1">
                  <c:v>Kosto kapitale</c:v>
                </c:pt>
              </c:strCache>
            </c:strRef>
          </c:cat>
          <c:val>
            <c:numRef>
              <c:f>'Qëllimi i Politikave'!$H$113:$H$114</c:f>
              <c:numCache>
                <c:formatCode>#,##0</c:formatCode>
                <c:ptCount val="2"/>
                <c:pt idx="0">
                  <c:v>3196700015.1999998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C-43F5-94BE-C2C3A6E06997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Kosto të lidhura me qëllimin e politikave</a:t>
            </a:r>
            <a:r>
              <a:rPr lang="en-US" b="1" baseline="0"/>
              <a:t>    </a:t>
            </a:r>
            <a:r>
              <a:rPr lang="en-US" sz="1200" i="1" baseline="0"/>
              <a:t>(në lekë)</a:t>
            </a:r>
            <a:r>
              <a:rPr lang="en-US" sz="1200" i="1"/>
              <a:t> 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8739491190242225E-2"/>
          <c:y val="8.717938376068933E-2"/>
          <c:w val="0.93470649604381706"/>
          <c:h val="0.84522334171051561"/>
        </c:manualLayout>
      </c:layout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36611880775903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D-489C-8307-BFDCAE966D45}"/>
                </c:ext>
              </c:extLst>
            </c:dLbl>
            <c:dLbl>
              <c:idx val="1"/>
              <c:layout>
                <c:manualLayout>
                  <c:x val="4.4077132436627841E-3"/>
                  <c:y val="0.321618179191639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D-489C-8307-BFDCAE966D45}"/>
                </c:ext>
              </c:extLst>
            </c:dLbl>
            <c:dLbl>
              <c:idx val="2"/>
              <c:layout>
                <c:manualLayout>
                  <c:x val="1.0284664235213136E-2"/>
                  <c:y val="0.25284448049657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D-489C-8307-BFDCAE966D45}"/>
                </c:ext>
              </c:extLst>
            </c:dLbl>
            <c:dLbl>
              <c:idx val="3"/>
              <c:layout>
                <c:manualLayout>
                  <c:x val="1.4692377478875678E-3"/>
                  <c:y val="0.16788873504972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3D-489C-8307-BFDCAE966D45}"/>
                </c:ext>
              </c:extLst>
            </c:dLbl>
            <c:dLbl>
              <c:idx val="4"/>
              <c:layout>
                <c:manualLayout>
                  <c:x val="2.9384754957751894E-3"/>
                  <c:y val="0.105183303886574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3D-489C-8307-BFDCAE966D45}"/>
                </c:ext>
              </c:extLst>
            </c:dLbl>
            <c:dLbl>
              <c:idx val="5"/>
              <c:layout>
                <c:manualLayout>
                  <c:x val="4.4077710876686063E-3"/>
                  <c:y val="2.0227558439725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38562516297531E-2"/>
                      <c:h val="4.0424855177848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F3D-489C-8307-BFDCAE966D45}"/>
                </c:ext>
              </c:extLst>
            </c:dLbl>
            <c:dLbl>
              <c:idx val="6"/>
              <c:layout>
                <c:manualLayout>
                  <c:x val="1.4692377478875947E-3"/>
                  <c:y val="-4.8546140255341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D-489C-8307-BFDCAE966D45}"/>
                </c:ext>
              </c:extLst>
            </c:dLbl>
            <c:dLbl>
              <c:idx val="7"/>
              <c:layout>
                <c:manualLayout>
                  <c:x val="0"/>
                  <c:y val="-9.7092280510683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3D-489C-8307-BFDCAE966D45}"/>
                </c:ext>
              </c:extLst>
            </c:dLbl>
            <c:dLbl>
              <c:idx val="8"/>
              <c:layout>
                <c:manualLayout>
                  <c:x val="2.9384754957751894E-3"/>
                  <c:y val="-0.13552464154616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3D-489C-8307-BFDCAE966D45}"/>
                </c:ext>
              </c:extLst>
            </c:dLbl>
            <c:dLbl>
              <c:idx val="9"/>
              <c:layout>
                <c:manualLayout>
                  <c:x val="4.4077132436627841E-3"/>
                  <c:y val="-0.21238936361712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3D-489C-8307-BFDCAE966D45}"/>
                </c:ext>
              </c:extLst>
            </c:dLbl>
            <c:dLbl>
              <c:idx val="10"/>
              <c:layout>
                <c:manualLayout>
                  <c:x val="-2.9384754957751894E-3"/>
                  <c:y val="-0.262958259716435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3D-489C-8307-BFDCAE966D45}"/>
                </c:ext>
              </c:extLst>
            </c:dLbl>
            <c:dLbl>
              <c:idx val="11"/>
              <c:layout>
                <c:manualLayout>
                  <c:x val="-4.4077132436628917E-3"/>
                  <c:y val="-0.31352715581574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3D-489C-8307-BFDCAE966D45}"/>
                </c:ext>
              </c:extLst>
            </c:dLbl>
            <c:dLbl>
              <c:idx val="12"/>
              <c:layout>
                <c:manualLayout>
                  <c:x val="-2.9384754957751894E-3"/>
                  <c:y val="-0.351959516851228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3D-489C-8307-BFDCAE966D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'Qëllimi i Politikave'!$J$98:$J$110</c:f>
              <c:strCache>
                <c:ptCount val="13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  <c:pt idx="3">
                  <c:v>Qëllimi i Politikës IV</c:v>
                </c:pt>
                <c:pt idx="4">
                  <c:v>Qëllimi i Politikës V</c:v>
                </c:pt>
                <c:pt idx="5">
                  <c:v>Qëllimi i Politikës VI</c:v>
                </c:pt>
                <c:pt idx="6">
                  <c:v>Qëllimi i Politikës VII</c:v>
                </c:pt>
                <c:pt idx="7">
                  <c:v>Qëllimi i Politikës VIII</c:v>
                </c:pt>
                <c:pt idx="8">
                  <c:v>Qëllimi i Politikës IX</c:v>
                </c:pt>
                <c:pt idx="9">
                  <c:v>Qëllimi i Politikës X</c:v>
                </c:pt>
                <c:pt idx="10">
                  <c:v>Qëllimi i Politikës XI</c:v>
                </c:pt>
                <c:pt idx="11">
                  <c:v>Qëllimi i Politikës  XII</c:v>
                </c:pt>
                <c:pt idx="12">
                  <c:v>Qëllimi i Politikës XIII</c:v>
                </c:pt>
              </c:strCache>
            </c:strRef>
          </c:cat>
          <c:val>
            <c:numRef>
              <c:f>'Qëllimi i Politikave'!$K$98:$K$110</c:f>
              <c:numCache>
                <c:formatCode>#,##0</c:formatCode>
                <c:ptCount val="13"/>
                <c:pt idx="0">
                  <c:v>472600000</c:v>
                </c:pt>
                <c:pt idx="1">
                  <c:v>611338400</c:v>
                </c:pt>
                <c:pt idx="2">
                  <c:v>404025600</c:v>
                </c:pt>
                <c:pt idx="3">
                  <c:v>50000000</c:v>
                </c:pt>
                <c:pt idx="4">
                  <c:v>566338400</c:v>
                </c:pt>
                <c:pt idx="5">
                  <c:v>945475615.19999993</c:v>
                </c:pt>
                <c:pt idx="6">
                  <c:v>68314000</c:v>
                </c:pt>
                <c:pt idx="7">
                  <c:v>17040000</c:v>
                </c:pt>
                <c:pt idx="8">
                  <c:v>14000000</c:v>
                </c:pt>
                <c:pt idx="9">
                  <c:v>3600000</c:v>
                </c:pt>
                <c:pt idx="10">
                  <c:v>18576000</c:v>
                </c:pt>
                <c:pt idx="11">
                  <c:v>3936000</c:v>
                </c:pt>
                <c:pt idx="12">
                  <c:v>21456000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C-42D3-B41C-F2E4F4479BA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2.6295825971643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3D-489C-8307-BFDCAE966D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'Qëllimi i Politikave'!$J$98:$J$110</c:f>
              <c:strCache>
                <c:ptCount val="13"/>
                <c:pt idx="0">
                  <c:v>Qëllimi i Politikës I</c:v>
                </c:pt>
                <c:pt idx="1">
                  <c:v>Qëllimi i Politikës II</c:v>
                </c:pt>
                <c:pt idx="2">
                  <c:v>Qëllimi i Politikës III</c:v>
                </c:pt>
                <c:pt idx="3">
                  <c:v>Qëllimi i Politikës IV</c:v>
                </c:pt>
                <c:pt idx="4">
                  <c:v>Qëllimi i Politikës V</c:v>
                </c:pt>
                <c:pt idx="5">
                  <c:v>Qëllimi i Politikës VI</c:v>
                </c:pt>
                <c:pt idx="6">
                  <c:v>Qëllimi i Politikës VII</c:v>
                </c:pt>
                <c:pt idx="7">
                  <c:v>Qëllimi i Politikës VIII</c:v>
                </c:pt>
                <c:pt idx="8">
                  <c:v>Qëllimi i Politikës IX</c:v>
                </c:pt>
                <c:pt idx="9">
                  <c:v>Qëllimi i Politikës X</c:v>
                </c:pt>
                <c:pt idx="10">
                  <c:v>Qëllimi i Politikës XI</c:v>
                </c:pt>
                <c:pt idx="11">
                  <c:v>Qëllimi i Politikës  XII</c:v>
                </c:pt>
                <c:pt idx="12">
                  <c:v>Qëllimi i Politikës XIII</c:v>
                </c:pt>
              </c:strCache>
            </c:strRef>
          </c:cat>
          <c:val>
            <c:numRef>
              <c:f>'Qëllimi i Politikave'!$L$98:$L$110</c:f>
              <c:numCache>
                <c:formatCode>#,##0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C-42D3-B41C-F2E4F4479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3756544"/>
        <c:axId val="233758080"/>
      </c:barChart>
      <c:catAx>
        <c:axId val="23375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58080"/>
        <c:crosses val="autoZero"/>
        <c:auto val="1"/>
        <c:lblAlgn val="ctr"/>
        <c:lblOffset val="100"/>
        <c:noMultiLvlLbl val="0"/>
      </c:catAx>
      <c:valAx>
        <c:axId val="2337580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23375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12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121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-0.249977111117893"/>
  </sheetPr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3347" cy="62817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43347" cy="62817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3938" cy="62785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O247"/>
  <sheetViews>
    <sheetView tabSelected="1" zoomScale="70" zoomScaleNormal="70" zoomScaleSheetLayoutView="87" workbookViewId="0">
      <pane ySplit="8" topLeftCell="A9" activePane="bottomLeft" state="frozen"/>
      <selection activeCell="J1" sqref="J1"/>
      <selection pane="bottomLeft" activeCell="I11" sqref="I11"/>
    </sheetView>
  </sheetViews>
  <sheetFormatPr defaultColWidth="9.140625" defaultRowHeight="12" x14ac:dyDescent="0.2"/>
  <cols>
    <col min="1" max="1" width="2.42578125" style="16" customWidth="1"/>
    <col min="2" max="2" width="6.28515625" style="52" customWidth="1"/>
    <col min="3" max="3" width="60.85546875" style="16" customWidth="1"/>
    <col min="4" max="4" width="14" style="108" customWidth="1"/>
    <col min="5" max="5" width="12.28515625" style="54" customWidth="1"/>
    <col min="6" max="6" width="18.42578125" style="54" customWidth="1"/>
    <col min="7" max="7" width="11" style="17" customWidth="1"/>
    <col min="8" max="8" width="12.42578125" style="17" customWidth="1"/>
    <col min="9" max="9" width="19" style="32" customWidth="1"/>
    <col min="10" max="10" width="11.140625" style="32" customWidth="1"/>
    <col min="11" max="11" width="16.140625" style="38" customWidth="1"/>
    <col min="12" max="12" width="15.7109375" style="38" customWidth="1"/>
    <col min="13" max="13" width="17.28515625" style="38" customWidth="1"/>
    <col min="14" max="14" width="16.42578125" style="38" customWidth="1"/>
    <col min="15" max="15" width="15.140625" style="38" customWidth="1"/>
    <col min="16" max="16" width="9.85546875" style="38" customWidth="1"/>
    <col min="17" max="17" width="17.42578125" style="38" customWidth="1"/>
    <col min="18" max="18" width="16.85546875" style="38" customWidth="1"/>
    <col min="19" max="19" width="11.5703125" style="38" customWidth="1"/>
    <col min="20" max="20" width="15.5703125" style="38" customWidth="1"/>
    <col min="21" max="21" width="17.85546875" style="38" customWidth="1"/>
    <col min="22" max="22" width="15.5703125" style="38" customWidth="1"/>
    <col min="23" max="23" width="17.42578125" style="38" customWidth="1"/>
    <col min="24" max="24" width="17.5703125" style="38" customWidth="1"/>
    <col min="25" max="25" width="14.140625" style="38" customWidth="1"/>
    <col min="26" max="26" width="17.28515625" style="38" customWidth="1"/>
    <col min="27" max="27" width="17.5703125" style="38" customWidth="1"/>
    <col min="28" max="28" width="11.5703125" style="38" customWidth="1"/>
    <col min="29" max="29" width="18.28515625" style="38" customWidth="1"/>
    <col min="30" max="30" width="10.140625" style="38" customWidth="1"/>
    <col min="31" max="31" width="9" style="38" customWidth="1"/>
    <col min="32" max="32" width="9.7109375" style="38" customWidth="1"/>
    <col min="33" max="33" width="12.5703125" style="38" customWidth="1"/>
    <col min="34" max="34" width="18.28515625" style="38" customWidth="1"/>
    <col min="35" max="35" width="13.5703125" style="24" customWidth="1"/>
    <col min="36" max="36" width="18" style="24" customWidth="1"/>
    <col min="37" max="37" width="16.7109375" style="24" customWidth="1"/>
    <col min="38" max="38" width="15.140625" style="24" customWidth="1"/>
    <col min="39" max="39" width="16.5703125" style="24" customWidth="1"/>
    <col min="40" max="40" width="15.5703125" style="24" customWidth="1"/>
    <col min="41" max="41" width="9.140625" style="24"/>
    <col min="42" max="16384" width="9.140625" style="16"/>
  </cols>
  <sheetData>
    <row r="1" spans="2:41" ht="12.75" thickBot="1" x14ac:dyDescent="0.25">
      <c r="C1" s="15"/>
      <c r="E1" s="52"/>
    </row>
    <row r="2" spans="2:41" ht="18" customHeight="1" thickBot="1" x14ac:dyDescent="0.25">
      <c r="B2" s="233" t="s">
        <v>487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  <c r="AA2" s="234"/>
      <c r="AB2" s="234"/>
      <c r="AC2" s="234"/>
      <c r="AD2" s="234"/>
      <c r="AE2" s="234"/>
      <c r="AF2" s="234"/>
      <c r="AG2" s="234"/>
      <c r="AH2" s="235"/>
    </row>
    <row r="3" spans="2:41" ht="19.5" customHeight="1" thickBot="1" x14ac:dyDescent="0.25">
      <c r="B3" s="249" t="s">
        <v>76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1"/>
    </row>
    <row r="4" spans="2:41" ht="20.25" customHeight="1" thickBot="1" x14ac:dyDescent="0.25">
      <c r="B4" s="257" t="s">
        <v>428</v>
      </c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9"/>
    </row>
    <row r="5" spans="2:41" ht="18.75" customHeight="1" thickBot="1" x14ac:dyDescent="0.25">
      <c r="B5" s="260" t="s">
        <v>73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2"/>
    </row>
    <row r="6" spans="2:41" ht="40.5" customHeight="1" thickBot="1" x14ac:dyDescent="0.25">
      <c r="B6" s="236" t="s">
        <v>405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237"/>
      <c r="AG6" s="237"/>
      <c r="AH6" s="238"/>
    </row>
    <row r="7" spans="2:41" ht="26.25" customHeight="1" thickBot="1" x14ac:dyDescent="0.25">
      <c r="B7" s="244" t="s">
        <v>0</v>
      </c>
      <c r="C7" s="273" t="s">
        <v>57</v>
      </c>
      <c r="D7" s="111" t="s">
        <v>58</v>
      </c>
      <c r="E7" s="248" t="s">
        <v>59</v>
      </c>
      <c r="F7" s="248"/>
      <c r="G7" s="239" t="s">
        <v>65</v>
      </c>
      <c r="H7" s="240"/>
      <c r="I7" s="219" t="s">
        <v>68</v>
      </c>
      <c r="J7" s="220"/>
      <c r="K7" s="221"/>
      <c r="L7" s="219" t="s">
        <v>69</v>
      </c>
      <c r="M7" s="220"/>
      <c r="N7" s="221"/>
      <c r="O7" s="219" t="s">
        <v>70</v>
      </c>
      <c r="P7" s="220"/>
      <c r="Q7" s="221"/>
      <c r="R7" s="219" t="s">
        <v>71</v>
      </c>
      <c r="S7" s="220"/>
      <c r="T7" s="221"/>
      <c r="U7" s="219" t="s">
        <v>290</v>
      </c>
      <c r="V7" s="220"/>
      <c r="W7" s="221"/>
      <c r="X7" s="242" t="s">
        <v>289</v>
      </c>
      <c r="Y7" s="242"/>
      <c r="Z7" s="242"/>
      <c r="AA7" s="242"/>
      <c r="AB7" s="242"/>
      <c r="AC7" s="242"/>
      <c r="AD7" s="242"/>
      <c r="AE7" s="242"/>
      <c r="AF7" s="242"/>
      <c r="AG7" s="243"/>
      <c r="AH7" s="255" t="s">
        <v>64</v>
      </c>
    </row>
    <row r="8" spans="2:41" ht="35.25" customHeight="1" thickBot="1" x14ac:dyDescent="0.25">
      <c r="B8" s="245"/>
      <c r="C8" s="274"/>
      <c r="D8" s="263" t="s">
        <v>60</v>
      </c>
      <c r="E8" s="265" t="s">
        <v>61</v>
      </c>
      <c r="F8" s="267" t="s">
        <v>80</v>
      </c>
      <c r="G8" s="269" t="s">
        <v>62</v>
      </c>
      <c r="H8" s="271" t="s">
        <v>63</v>
      </c>
      <c r="I8" s="252"/>
      <c r="J8" s="253"/>
      <c r="K8" s="254"/>
      <c r="L8" s="252"/>
      <c r="M8" s="253"/>
      <c r="N8" s="254"/>
      <c r="O8" s="252"/>
      <c r="P8" s="253"/>
      <c r="Q8" s="254"/>
      <c r="R8" s="252"/>
      <c r="S8" s="253"/>
      <c r="T8" s="254"/>
      <c r="U8" s="252"/>
      <c r="V8" s="253"/>
      <c r="W8" s="254"/>
      <c r="X8" s="219" t="s">
        <v>288</v>
      </c>
      <c r="Y8" s="220"/>
      <c r="Z8" s="221"/>
      <c r="AA8" s="219" t="s">
        <v>455</v>
      </c>
      <c r="AB8" s="220"/>
      <c r="AC8" s="221"/>
      <c r="AD8" s="220" t="s">
        <v>279</v>
      </c>
      <c r="AE8" s="220"/>
      <c r="AF8" s="220"/>
      <c r="AG8" s="221"/>
      <c r="AH8" s="256"/>
    </row>
    <row r="9" spans="2:41" ht="54" customHeight="1" thickBot="1" x14ac:dyDescent="0.25">
      <c r="B9" s="246"/>
      <c r="C9" s="275"/>
      <c r="D9" s="264"/>
      <c r="E9" s="266"/>
      <c r="F9" s="268"/>
      <c r="G9" s="270"/>
      <c r="H9" s="272"/>
      <c r="I9" s="87" t="s">
        <v>38</v>
      </c>
      <c r="J9" s="87" t="s">
        <v>39</v>
      </c>
      <c r="K9" s="87" t="s">
        <v>42</v>
      </c>
      <c r="L9" s="87" t="s">
        <v>38</v>
      </c>
      <c r="M9" s="87" t="s">
        <v>39</v>
      </c>
      <c r="N9" s="87" t="s">
        <v>42</v>
      </c>
      <c r="O9" s="87" t="s">
        <v>38</v>
      </c>
      <c r="P9" s="87" t="s">
        <v>39</v>
      </c>
      <c r="Q9" s="87" t="s">
        <v>42</v>
      </c>
      <c r="R9" s="87" t="s">
        <v>38</v>
      </c>
      <c r="S9" s="87" t="s">
        <v>39</v>
      </c>
      <c r="T9" s="87" t="s">
        <v>42</v>
      </c>
      <c r="U9" s="87" t="s">
        <v>38</v>
      </c>
      <c r="V9" s="87" t="s">
        <v>39</v>
      </c>
      <c r="W9" s="87" t="s">
        <v>42</v>
      </c>
      <c r="X9" s="87" t="s">
        <v>38</v>
      </c>
      <c r="Y9" s="87" t="s">
        <v>39</v>
      </c>
      <c r="Z9" s="87" t="s">
        <v>40</v>
      </c>
      <c r="AA9" s="87" t="s">
        <v>38</v>
      </c>
      <c r="AB9" s="87" t="s">
        <v>39</v>
      </c>
      <c r="AC9" s="87" t="s">
        <v>42</v>
      </c>
      <c r="AD9" s="87" t="s">
        <v>38</v>
      </c>
      <c r="AE9" s="87" t="s">
        <v>39</v>
      </c>
      <c r="AF9" s="87" t="s">
        <v>66</v>
      </c>
      <c r="AG9" s="87" t="s">
        <v>67</v>
      </c>
      <c r="AH9" s="224"/>
    </row>
    <row r="10" spans="2:41" ht="42.75" customHeight="1" x14ac:dyDescent="0.2">
      <c r="B10" s="112">
        <v>1.1000000000000001</v>
      </c>
      <c r="C10" s="133" t="s">
        <v>429</v>
      </c>
      <c r="D10" s="134"/>
      <c r="E10" s="135"/>
      <c r="F10" s="135"/>
      <c r="G10" s="136"/>
      <c r="H10" s="136"/>
      <c r="I10" s="204"/>
      <c r="J10" s="204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55"/>
    </row>
    <row r="11" spans="2:41" ht="17.25" customHeight="1" x14ac:dyDescent="0.2">
      <c r="B11" s="113"/>
      <c r="C11" s="85" t="s">
        <v>74</v>
      </c>
      <c r="D11" s="106"/>
      <c r="E11" s="102"/>
      <c r="F11" s="102"/>
      <c r="G11" s="103"/>
      <c r="H11" s="103"/>
      <c r="I11" s="33"/>
      <c r="J11" s="33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6"/>
    </row>
    <row r="12" spans="2:41" ht="61.15" customHeight="1" x14ac:dyDescent="0.2">
      <c r="B12" s="113" t="s">
        <v>1</v>
      </c>
      <c r="C12" s="137" t="s">
        <v>432</v>
      </c>
      <c r="D12" s="129" t="s">
        <v>265</v>
      </c>
      <c r="E12" s="102" t="s">
        <v>154</v>
      </c>
      <c r="F12" s="102" t="s">
        <v>377</v>
      </c>
      <c r="G12" s="114">
        <v>2022</v>
      </c>
      <c r="H12" s="114">
        <v>2025</v>
      </c>
      <c r="I12" s="89">
        <v>12000000</v>
      </c>
      <c r="J12" s="88">
        <v>0</v>
      </c>
      <c r="K12" s="89">
        <f t="shared" ref="K12:K17" si="0">I12+J12</f>
        <v>12000000</v>
      </c>
      <c r="L12" s="89">
        <v>12000000</v>
      </c>
      <c r="M12" s="89">
        <v>0</v>
      </c>
      <c r="N12" s="89">
        <f t="shared" ref="N12:N17" si="1">L12+M12</f>
        <v>12000000</v>
      </c>
      <c r="O12" s="89">
        <v>12000000</v>
      </c>
      <c r="P12" s="89">
        <v>0</v>
      </c>
      <c r="Q12" s="89">
        <f t="shared" ref="Q12:R14" si="2">O12+P12</f>
        <v>12000000</v>
      </c>
      <c r="R12" s="89">
        <f t="shared" si="2"/>
        <v>12000000</v>
      </c>
      <c r="S12" s="89">
        <v>0</v>
      </c>
      <c r="T12" s="89">
        <f t="shared" ref="T12:T17" si="3">R12+S12</f>
        <v>12000000</v>
      </c>
      <c r="U12" s="89">
        <f>I12+L12+O12+R12</f>
        <v>48000000</v>
      </c>
      <c r="V12" s="89">
        <f>J12+M12+P12+S12</f>
        <v>0</v>
      </c>
      <c r="W12" s="89">
        <f>U12+V12</f>
        <v>48000000</v>
      </c>
      <c r="X12" s="89">
        <f>I12+L12</f>
        <v>24000000</v>
      </c>
      <c r="Y12" s="89">
        <f>J12+M12</f>
        <v>0</v>
      </c>
      <c r="Z12" s="89">
        <f>X12+Y12</f>
        <v>24000000</v>
      </c>
      <c r="AA12" s="89">
        <f>U12-X12</f>
        <v>24000000</v>
      </c>
      <c r="AB12" s="89">
        <f>V12-Y12</f>
        <v>0</v>
      </c>
      <c r="AC12" s="89">
        <f t="shared" ref="AC12:AC17" si="4">AA12+AB12</f>
        <v>24000000</v>
      </c>
      <c r="AD12" s="89"/>
      <c r="AE12" s="89"/>
      <c r="AF12" s="89"/>
      <c r="AG12" s="89"/>
      <c r="AH12" s="90">
        <f>W12-Z12-AC12</f>
        <v>0</v>
      </c>
    </row>
    <row r="13" spans="2:41" ht="42.75" customHeight="1" x14ac:dyDescent="0.2">
      <c r="B13" s="113" t="s">
        <v>2</v>
      </c>
      <c r="C13" s="137" t="s">
        <v>433</v>
      </c>
      <c r="D13" s="129" t="s">
        <v>265</v>
      </c>
      <c r="E13" s="102" t="s">
        <v>154</v>
      </c>
      <c r="F13" s="102" t="s">
        <v>378</v>
      </c>
      <c r="G13" s="195">
        <v>2022</v>
      </c>
      <c r="H13" s="114">
        <v>2025</v>
      </c>
      <c r="I13" s="89">
        <v>6000000</v>
      </c>
      <c r="J13" s="88">
        <v>0</v>
      </c>
      <c r="K13" s="89">
        <f t="shared" si="0"/>
        <v>6000000</v>
      </c>
      <c r="L13" s="89">
        <v>6000000</v>
      </c>
      <c r="M13" s="89">
        <v>0</v>
      </c>
      <c r="N13" s="89">
        <f t="shared" si="1"/>
        <v>6000000</v>
      </c>
      <c r="O13" s="89">
        <v>6000000</v>
      </c>
      <c r="P13" s="89">
        <v>0</v>
      </c>
      <c r="Q13" s="89">
        <f t="shared" si="2"/>
        <v>6000000</v>
      </c>
      <c r="R13" s="89">
        <f t="shared" si="2"/>
        <v>6000000</v>
      </c>
      <c r="S13" s="89">
        <v>0</v>
      </c>
      <c r="T13" s="89">
        <f t="shared" si="3"/>
        <v>6000000</v>
      </c>
      <c r="U13" s="89">
        <f t="shared" ref="U13:U17" si="5">I13+L13+O13+R13</f>
        <v>24000000</v>
      </c>
      <c r="V13" s="89">
        <f>J13+M13+P13+S13</f>
        <v>0</v>
      </c>
      <c r="W13" s="89">
        <f t="shared" ref="W13:W17" si="6">U13+V13</f>
        <v>24000000</v>
      </c>
      <c r="X13" s="89">
        <f t="shared" ref="X13:X17" si="7">I13+L13</f>
        <v>12000000</v>
      </c>
      <c r="Y13" s="89">
        <f t="shared" ref="Y13:Y17" si="8">J13+M13</f>
        <v>0</v>
      </c>
      <c r="Z13" s="89">
        <f t="shared" ref="Z13:Z17" si="9">X13+Y13</f>
        <v>12000000</v>
      </c>
      <c r="AA13" s="89">
        <f t="shared" ref="AA13:AA17" si="10">U13-X13</f>
        <v>12000000</v>
      </c>
      <c r="AB13" s="89">
        <f t="shared" ref="AB13:AB17" si="11">V13-Y13</f>
        <v>0</v>
      </c>
      <c r="AC13" s="89">
        <f t="shared" si="4"/>
        <v>12000000</v>
      </c>
      <c r="AD13" s="89"/>
      <c r="AE13" s="89"/>
      <c r="AF13" s="89"/>
      <c r="AG13" s="89"/>
      <c r="AH13" s="90">
        <f t="shared" ref="AH13:AH17" si="12">W13-Z13-AC13</f>
        <v>0</v>
      </c>
    </row>
    <row r="14" spans="2:41" s="15" customFormat="1" ht="56.25" customHeight="1" x14ac:dyDescent="0.2">
      <c r="B14" s="113" t="s">
        <v>3</v>
      </c>
      <c r="C14" s="137" t="s">
        <v>490</v>
      </c>
      <c r="D14" s="129" t="s">
        <v>265</v>
      </c>
      <c r="E14" s="102" t="s">
        <v>154</v>
      </c>
      <c r="F14" s="102" t="s">
        <v>379</v>
      </c>
      <c r="G14" s="195">
        <v>2022</v>
      </c>
      <c r="H14" s="114">
        <v>2025</v>
      </c>
      <c r="I14" s="89">
        <v>9000000</v>
      </c>
      <c r="J14" s="88">
        <v>0</v>
      </c>
      <c r="K14" s="89">
        <f t="shared" si="0"/>
        <v>9000000</v>
      </c>
      <c r="L14" s="89">
        <v>9000000</v>
      </c>
      <c r="M14" s="89">
        <v>0</v>
      </c>
      <c r="N14" s="89">
        <f t="shared" si="1"/>
        <v>9000000</v>
      </c>
      <c r="O14" s="89">
        <v>9000000</v>
      </c>
      <c r="P14" s="89">
        <v>0</v>
      </c>
      <c r="Q14" s="89">
        <f t="shared" si="2"/>
        <v>9000000</v>
      </c>
      <c r="R14" s="89">
        <f t="shared" si="2"/>
        <v>9000000</v>
      </c>
      <c r="S14" s="89">
        <v>0</v>
      </c>
      <c r="T14" s="89">
        <f t="shared" si="3"/>
        <v>9000000</v>
      </c>
      <c r="U14" s="89">
        <f t="shared" si="5"/>
        <v>36000000</v>
      </c>
      <c r="V14" s="89">
        <f t="shared" ref="V14:V17" si="13">J14+M14+P14+S14</f>
        <v>0</v>
      </c>
      <c r="W14" s="89">
        <f t="shared" si="6"/>
        <v>36000000</v>
      </c>
      <c r="X14" s="89">
        <f t="shared" si="7"/>
        <v>18000000</v>
      </c>
      <c r="Y14" s="89">
        <f t="shared" si="8"/>
        <v>0</v>
      </c>
      <c r="Z14" s="89">
        <f t="shared" si="9"/>
        <v>18000000</v>
      </c>
      <c r="AA14" s="89">
        <f t="shared" si="10"/>
        <v>18000000</v>
      </c>
      <c r="AB14" s="89">
        <f t="shared" si="11"/>
        <v>0</v>
      </c>
      <c r="AC14" s="89">
        <f t="shared" si="4"/>
        <v>18000000</v>
      </c>
      <c r="AD14" s="89"/>
      <c r="AE14" s="89"/>
      <c r="AF14" s="89"/>
      <c r="AG14" s="89"/>
      <c r="AH14" s="90">
        <f t="shared" si="12"/>
        <v>0</v>
      </c>
      <c r="AI14" s="37"/>
      <c r="AJ14" s="37"/>
      <c r="AK14" s="37"/>
      <c r="AL14" s="37"/>
      <c r="AM14" s="37"/>
      <c r="AN14" s="37"/>
      <c r="AO14" s="37"/>
    </row>
    <row r="15" spans="2:41" s="15" customFormat="1" ht="42" customHeight="1" x14ac:dyDescent="0.2">
      <c r="B15" s="113" t="s">
        <v>78</v>
      </c>
      <c r="C15" s="137" t="s">
        <v>434</v>
      </c>
      <c r="D15" s="138" t="s">
        <v>271</v>
      </c>
      <c r="E15" s="89" t="s">
        <v>81</v>
      </c>
      <c r="F15" s="88"/>
      <c r="G15" s="195">
        <v>2022</v>
      </c>
      <c r="H15" s="114">
        <v>2025</v>
      </c>
      <c r="I15" s="89">
        <v>8484000</v>
      </c>
      <c r="J15" s="88">
        <v>0</v>
      </c>
      <c r="K15" s="89">
        <f t="shared" si="0"/>
        <v>8484000</v>
      </c>
      <c r="L15" s="89">
        <v>8484000</v>
      </c>
      <c r="M15" s="89">
        <v>0</v>
      </c>
      <c r="N15" s="89">
        <f t="shared" si="1"/>
        <v>8484000</v>
      </c>
      <c r="O15" s="89">
        <v>8484000</v>
      </c>
      <c r="P15" s="89">
        <v>0</v>
      </c>
      <c r="Q15" s="89">
        <f>O15+P15</f>
        <v>8484000</v>
      </c>
      <c r="R15" s="89">
        <v>8484000</v>
      </c>
      <c r="S15" s="89">
        <v>0</v>
      </c>
      <c r="T15" s="89">
        <f t="shared" si="3"/>
        <v>8484000</v>
      </c>
      <c r="U15" s="89">
        <f t="shared" si="5"/>
        <v>33936000</v>
      </c>
      <c r="V15" s="89">
        <f t="shared" si="13"/>
        <v>0</v>
      </c>
      <c r="W15" s="89">
        <f t="shared" si="6"/>
        <v>33936000</v>
      </c>
      <c r="X15" s="89">
        <f t="shared" si="7"/>
        <v>16968000</v>
      </c>
      <c r="Y15" s="89">
        <f t="shared" si="8"/>
        <v>0</v>
      </c>
      <c r="Z15" s="89">
        <f t="shared" si="9"/>
        <v>16968000</v>
      </c>
      <c r="AA15" s="89">
        <f t="shared" si="10"/>
        <v>16968000</v>
      </c>
      <c r="AB15" s="89">
        <f t="shared" si="11"/>
        <v>0</v>
      </c>
      <c r="AC15" s="89">
        <f t="shared" si="4"/>
        <v>16968000</v>
      </c>
      <c r="AD15" s="89"/>
      <c r="AE15" s="89"/>
      <c r="AF15" s="89"/>
      <c r="AG15" s="89"/>
      <c r="AH15" s="90">
        <f t="shared" si="12"/>
        <v>0</v>
      </c>
      <c r="AI15" s="37"/>
      <c r="AJ15" s="37"/>
      <c r="AK15" s="37"/>
      <c r="AL15" s="37"/>
      <c r="AM15" s="37"/>
      <c r="AN15" s="37"/>
      <c r="AO15" s="37"/>
    </row>
    <row r="16" spans="2:41" s="15" customFormat="1" ht="46.5" customHeight="1" x14ac:dyDescent="0.2">
      <c r="B16" s="113" t="s">
        <v>79</v>
      </c>
      <c r="C16" s="137" t="s">
        <v>435</v>
      </c>
      <c r="D16" s="138" t="s">
        <v>271</v>
      </c>
      <c r="E16" s="89" t="s">
        <v>81</v>
      </c>
      <c r="F16" s="88" t="s">
        <v>82</v>
      </c>
      <c r="G16" s="195">
        <v>2022</v>
      </c>
      <c r="H16" s="114">
        <v>2025</v>
      </c>
      <c r="I16" s="89">
        <v>8484000</v>
      </c>
      <c r="J16" s="88">
        <v>0</v>
      </c>
      <c r="K16" s="89">
        <f t="shared" si="0"/>
        <v>8484000</v>
      </c>
      <c r="L16" s="89">
        <v>8484000</v>
      </c>
      <c r="M16" s="89">
        <v>0</v>
      </c>
      <c r="N16" s="89">
        <f t="shared" si="1"/>
        <v>8484000</v>
      </c>
      <c r="O16" s="89">
        <v>8484000</v>
      </c>
      <c r="P16" s="89">
        <v>0</v>
      </c>
      <c r="Q16" s="89">
        <f>O16+P16</f>
        <v>8484000</v>
      </c>
      <c r="R16" s="89">
        <v>8484000</v>
      </c>
      <c r="S16" s="89">
        <v>0</v>
      </c>
      <c r="T16" s="89">
        <f t="shared" si="3"/>
        <v>8484000</v>
      </c>
      <c r="U16" s="89">
        <f t="shared" si="5"/>
        <v>33936000</v>
      </c>
      <c r="V16" s="89">
        <f t="shared" si="13"/>
        <v>0</v>
      </c>
      <c r="W16" s="89">
        <f t="shared" si="6"/>
        <v>33936000</v>
      </c>
      <c r="X16" s="89">
        <f t="shared" si="7"/>
        <v>16968000</v>
      </c>
      <c r="Y16" s="89">
        <f t="shared" si="8"/>
        <v>0</v>
      </c>
      <c r="Z16" s="89">
        <f t="shared" si="9"/>
        <v>16968000</v>
      </c>
      <c r="AA16" s="89">
        <f t="shared" si="10"/>
        <v>16968000</v>
      </c>
      <c r="AB16" s="89">
        <f t="shared" si="11"/>
        <v>0</v>
      </c>
      <c r="AC16" s="89">
        <f>AA16+AB16</f>
        <v>16968000</v>
      </c>
      <c r="AD16" s="89"/>
      <c r="AE16" s="89"/>
      <c r="AF16" s="89"/>
      <c r="AG16" s="89"/>
      <c r="AH16" s="90">
        <f t="shared" si="12"/>
        <v>0</v>
      </c>
      <c r="AI16" s="37"/>
      <c r="AJ16" s="37"/>
      <c r="AK16" s="37"/>
      <c r="AL16" s="37"/>
      <c r="AM16" s="37"/>
      <c r="AN16" s="37"/>
      <c r="AO16" s="37"/>
    </row>
    <row r="17" spans="2:41" s="15" customFormat="1" ht="46.5" customHeight="1" x14ac:dyDescent="0.2">
      <c r="B17" s="113" t="s">
        <v>193</v>
      </c>
      <c r="C17" s="137" t="s">
        <v>436</v>
      </c>
      <c r="D17" s="129" t="s">
        <v>265</v>
      </c>
      <c r="E17" s="89" t="s">
        <v>194</v>
      </c>
      <c r="F17" s="88"/>
      <c r="G17" s="195">
        <v>2022</v>
      </c>
      <c r="H17" s="114">
        <v>2025</v>
      </c>
      <c r="I17" s="89">
        <v>800000</v>
      </c>
      <c r="J17" s="88">
        <v>0</v>
      </c>
      <c r="K17" s="89">
        <f t="shared" si="0"/>
        <v>800000</v>
      </c>
      <c r="L17" s="89">
        <v>800000</v>
      </c>
      <c r="M17" s="89">
        <v>0</v>
      </c>
      <c r="N17" s="89">
        <f t="shared" si="1"/>
        <v>800000</v>
      </c>
      <c r="O17" s="89">
        <v>800000</v>
      </c>
      <c r="P17" s="89">
        <v>0</v>
      </c>
      <c r="Q17" s="89">
        <f>O17+P17</f>
        <v>800000</v>
      </c>
      <c r="R17" s="89">
        <v>800000</v>
      </c>
      <c r="S17" s="89">
        <v>0</v>
      </c>
      <c r="T17" s="89">
        <f t="shared" si="3"/>
        <v>800000</v>
      </c>
      <c r="U17" s="89">
        <f t="shared" si="5"/>
        <v>3200000</v>
      </c>
      <c r="V17" s="89">
        <f t="shared" si="13"/>
        <v>0</v>
      </c>
      <c r="W17" s="89">
        <f t="shared" si="6"/>
        <v>3200000</v>
      </c>
      <c r="X17" s="89">
        <f t="shared" si="7"/>
        <v>1600000</v>
      </c>
      <c r="Y17" s="89">
        <f t="shared" si="8"/>
        <v>0</v>
      </c>
      <c r="Z17" s="89">
        <f t="shared" si="9"/>
        <v>1600000</v>
      </c>
      <c r="AA17" s="89">
        <f t="shared" si="10"/>
        <v>1600000</v>
      </c>
      <c r="AB17" s="89">
        <f t="shared" si="11"/>
        <v>0</v>
      </c>
      <c r="AC17" s="89">
        <f t="shared" si="4"/>
        <v>1600000</v>
      </c>
      <c r="AD17" s="89"/>
      <c r="AE17" s="89"/>
      <c r="AF17" s="89"/>
      <c r="AG17" s="89"/>
      <c r="AH17" s="90">
        <f t="shared" si="12"/>
        <v>0</v>
      </c>
      <c r="AI17" s="37"/>
      <c r="AJ17" s="37"/>
      <c r="AK17" s="37"/>
      <c r="AL17" s="37"/>
      <c r="AM17" s="37"/>
      <c r="AN17" s="37"/>
      <c r="AO17" s="37"/>
    </row>
    <row r="18" spans="2:41" ht="25.5" customHeight="1" x14ac:dyDescent="0.2">
      <c r="B18" s="115"/>
      <c r="C18" s="101" t="s">
        <v>75</v>
      </c>
      <c r="D18" s="109"/>
      <c r="E18" s="92"/>
      <c r="F18" s="92"/>
      <c r="G18" s="92"/>
      <c r="H18" s="92"/>
      <c r="I18" s="139">
        <f t="shared" ref="I18:AH18" si="14">SUM(I12:I17)</f>
        <v>44768000</v>
      </c>
      <c r="J18" s="139">
        <f t="shared" si="14"/>
        <v>0</v>
      </c>
      <c r="K18" s="139">
        <f t="shared" si="14"/>
        <v>44768000</v>
      </c>
      <c r="L18" s="139">
        <f t="shared" si="14"/>
        <v>44768000</v>
      </c>
      <c r="M18" s="139">
        <f t="shared" si="14"/>
        <v>0</v>
      </c>
      <c r="N18" s="139">
        <f t="shared" si="14"/>
        <v>44768000</v>
      </c>
      <c r="O18" s="139">
        <f t="shared" si="14"/>
        <v>44768000</v>
      </c>
      <c r="P18" s="139">
        <f t="shared" si="14"/>
        <v>0</v>
      </c>
      <c r="Q18" s="139">
        <f t="shared" si="14"/>
        <v>44768000</v>
      </c>
      <c r="R18" s="139">
        <f t="shared" si="14"/>
        <v>44768000</v>
      </c>
      <c r="S18" s="139">
        <f t="shared" si="14"/>
        <v>0</v>
      </c>
      <c r="T18" s="139">
        <f t="shared" si="14"/>
        <v>44768000</v>
      </c>
      <c r="U18" s="139">
        <f t="shared" si="14"/>
        <v>179072000</v>
      </c>
      <c r="V18" s="139">
        <f t="shared" si="14"/>
        <v>0</v>
      </c>
      <c r="W18" s="139">
        <f t="shared" si="14"/>
        <v>179072000</v>
      </c>
      <c r="X18" s="139">
        <f>SUM(X12:X17)</f>
        <v>89536000</v>
      </c>
      <c r="Y18" s="139">
        <f t="shared" si="14"/>
        <v>0</v>
      </c>
      <c r="Z18" s="139">
        <f>SUM(Z12:Z17)</f>
        <v>89536000</v>
      </c>
      <c r="AA18" s="139">
        <f>SUM(AA12:AA17)</f>
        <v>89536000</v>
      </c>
      <c r="AB18" s="139">
        <f t="shared" si="14"/>
        <v>0</v>
      </c>
      <c r="AC18" s="139">
        <f t="shared" si="14"/>
        <v>89536000</v>
      </c>
      <c r="AD18" s="139">
        <f t="shared" si="14"/>
        <v>0</v>
      </c>
      <c r="AE18" s="139">
        <f t="shared" si="14"/>
        <v>0</v>
      </c>
      <c r="AF18" s="139">
        <f t="shared" si="14"/>
        <v>0</v>
      </c>
      <c r="AG18" s="139">
        <f t="shared" si="14"/>
        <v>0</v>
      </c>
      <c r="AH18" s="139">
        <f t="shared" si="14"/>
        <v>0</v>
      </c>
    </row>
    <row r="19" spans="2:41" ht="30" customHeight="1" x14ac:dyDescent="0.2">
      <c r="B19" s="113">
        <v>1.2</v>
      </c>
      <c r="C19" s="140" t="s">
        <v>188</v>
      </c>
      <c r="D19" s="106"/>
      <c r="E19" s="102"/>
      <c r="F19" s="102"/>
      <c r="G19" s="103"/>
      <c r="H19" s="103"/>
      <c r="I19" s="33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90"/>
    </row>
    <row r="20" spans="2:41" ht="18" customHeight="1" x14ac:dyDescent="0.2">
      <c r="B20" s="113"/>
      <c r="C20" s="85" t="s">
        <v>74</v>
      </c>
      <c r="D20" s="106"/>
      <c r="E20" s="102"/>
      <c r="F20" s="102"/>
      <c r="G20" s="114"/>
      <c r="H20" s="114"/>
      <c r="I20" s="33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90"/>
    </row>
    <row r="21" spans="2:41" ht="51.75" customHeight="1" x14ac:dyDescent="0.2">
      <c r="B21" s="113" t="s">
        <v>4</v>
      </c>
      <c r="C21" s="137" t="s">
        <v>431</v>
      </c>
      <c r="D21" s="129" t="s">
        <v>265</v>
      </c>
      <c r="E21" s="102" t="s">
        <v>154</v>
      </c>
      <c r="F21" s="102" t="s">
        <v>380</v>
      </c>
      <c r="G21" s="114">
        <v>2022</v>
      </c>
      <c r="H21" s="114">
        <v>2025</v>
      </c>
      <c r="I21" s="89">
        <v>7000000</v>
      </c>
      <c r="J21" s="88">
        <v>0</v>
      </c>
      <c r="K21" s="89">
        <f>I21+J21</f>
        <v>7000000</v>
      </c>
      <c r="L21" s="89">
        <v>7000000</v>
      </c>
      <c r="M21" s="88">
        <v>0</v>
      </c>
      <c r="N21" s="89">
        <f>L21+M21</f>
        <v>7000000</v>
      </c>
      <c r="O21" s="89">
        <v>7000000</v>
      </c>
      <c r="P21" s="88">
        <v>0</v>
      </c>
      <c r="Q21" s="89">
        <f>O21+P21</f>
        <v>7000000</v>
      </c>
      <c r="R21" s="89">
        <v>7000000</v>
      </c>
      <c r="S21" s="88">
        <v>0</v>
      </c>
      <c r="T21" s="89">
        <f>R21+S21</f>
        <v>7000000</v>
      </c>
      <c r="U21" s="89">
        <f t="shared" ref="U21" si="15">I21+L21+O21+R21</f>
        <v>28000000</v>
      </c>
      <c r="V21" s="89">
        <f t="shared" ref="V21" si="16">J21+M21+P21+S21</f>
        <v>0</v>
      </c>
      <c r="W21" s="89">
        <f t="shared" ref="W21" si="17">U21+V21</f>
        <v>28000000</v>
      </c>
      <c r="X21" s="89">
        <f>I21+L21</f>
        <v>14000000</v>
      </c>
      <c r="Y21" s="89">
        <f>M21+P21</f>
        <v>0</v>
      </c>
      <c r="Z21" s="89">
        <f>X21+Y21</f>
        <v>14000000</v>
      </c>
      <c r="AA21" s="89">
        <f t="shared" ref="AA21:AB25" si="18">U21-X21</f>
        <v>14000000</v>
      </c>
      <c r="AB21" s="89">
        <f t="shared" si="18"/>
        <v>0</v>
      </c>
      <c r="AC21" s="89">
        <f>AA21+AB21</f>
        <v>14000000</v>
      </c>
      <c r="AD21" s="89"/>
      <c r="AE21" s="89"/>
      <c r="AF21" s="89"/>
      <c r="AG21" s="89"/>
      <c r="AH21" s="90">
        <f t="shared" ref="AH21:AH24" si="19">W21-Z21-AC21</f>
        <v>0</v>
      </c>
    </row>
    <row r="22" spans="2:41" ht="49.5" customHeight="1" x14ac:dyDescent="0.2">
      <c r="B22" s="113" t="s">
        <v>5</v>
      </c>
      <c r="C22" s="137" t="s">
        <v>83</v>
      </c>
      <c r="D22" s="129" t="s">
        <v>265</v>
      </c>
      <c r="E22" s="102" t="s">
        <v>417</v>
      </c>
      <c r="F22" s="102" t="s">
        <v>420</v>
      </c>
      <c r="G22" s="195">
        <v>2022</v>
      </c>
      <c r="H22" s="114">
        <v>2025</v>
      </c>
      <c r="I22" s="89">
        <v>7500000</v>
      </c>
      <c r="J22" s="88">
        <v>0</v>
      </c>
      <c r="K22" s="89">
        <f>I22+J22</f>
        <v>7500000</v>
      </c>
      <c r="L22" s="89">
        <v>7500000</v>
      </c>
      <c r="M22" s="88">
        <v>0</v>
      </c>
      <c r="N22" s="89">
        <f>L22+M22</f>
        <v>7500000</v>
      </c>
      <c r="O22" s="89">
        <v>7500000</v>
      </c>
      <c r="P22" s="88">
        <v>0</v>
      </c>
      <c r="Q22" s="89">
        <f>O22+P22</f>
        <v>7500000</v>
      </c>
      <c r="R22" s="89">
        <v>7500000</v>
      </c>
      <c r="S22" s="88">
        <v>0</v>
      </c>
      <c r="T22" s="89">
        <f>R22+S22</f>
        <v>7500000</v>
      </c>
      <c r="U22" s="89">
        <f t="shared" ref="U22:U25" si="20">I22+L22+O22+R22</f>
        <v>30000000</v>
      </c>
      <c r="V22" s="89">
        <f t="shared" ref="V22:V25" si="21">J22+M22+P22+S22</f>
        <v>0</v>
      </c>
      <c r="W22" s="89">
        <f t="shared" ref="W22:W25" si="22">U22+V22</f>
        <v>30000000</v>
      </c>
      <c r="X22" s="89">
        <f t="shared" ref="X22:X25" si="23">I22+L22</f>
        <v>15000000</v>
      </c>
      <c r="Y22" s="89">
        <f t="shared" ref="Y22:Y24" si="24">M22+P22</f>
        <v>0</v>
      </c>
      <c r="Z22" s="89">
        <f t="shared" ref="Z22:Z25" si="25">X22+Y22</f>
        <v>15000000</v>
      </c>
      <c r="AA22" s="89">
        <f t="shared" ref="AA22:AA25" si="26">U22-X22</f>
        <v>15000000</v>
      </c>
      <c r="AB22" s="89">
        <f t="shared" si="18"/>
        <v>0</v>
      </c>
      <c r="AC22" s="89">
        <f t="shared" ref="AC22:AC25" si="27">AA22+AB22</f>
        <v>15000000</v>
      </c>
      <c r="AD22" s="89"/>
      <c r="AE22" s="89"/>
      <c r="AF22" s="89"/>
      <c r="AG22" s="89"/>
      <c r="AH22" s="90">
        <f t="shared" si="19"/>
        <v>0</v>
      </c>
    </row>
    <row r="23" spans="2:41" ht="53.25" customHeight="1" x14ac:dyDescent="0.2">
      <c r="B23" s="113" t="s">
        <v>6</v>
      </c>
      <c r="C23" s="137" t="s">
        <v>430</v>
      </c>
      <c r="D23" s="129" t="s">
        <v>265</v>
      </c>
      <c r="E23" s="102" t="s">
        <v>416</v>
      </c>
      <c r="F23" s="102" t="s">
        <v>419</v>
      </c>
      <c r="G23" s="195">
        <v>2022</v>
      </c>
      <c r="H23" s="114">
        <v>2025</v>
      </c>
      <c r="I23" s="89">
        <v>7000000</v>
      </c>
      <c r="J23" s="88">
        <v>0</v>
      </c>
      <c r="K23" s="89">
        <f>I23+J23</f>
        <v>7000000</v>
      </c>
      <c r="L23" s="89">
        <v>7000000</v>
      </c>
      <c r="M23" s="88">
        <v>0</v>
      </c>
      <c r="N23" s="89">
        <f>L23+M23</f>
        <v>7000000</v>
      </c>
      <c r="O23" s="89">
        <v>7000000</v>
      </c>
      <c r="P23" s="88">
        <v>0</v>
      </c>
      <c r="Q23" s="89">
        <f>O23+P23</f>
        <v>7000000</v>
      </c>
      <c r="R23" s="89">
        <v>7000000</v>
      </c>
      <c r="S23" s="88">
        <v>0</v>
      </c>
      <c r="T23" s="89">
        <f>R23+S23</f>
        <v>7000000</v>
      </c>
      <c r="U23" s="89">
        <f t="shared" si="20"/>
        <v>28000000</v>
      </c>
      <c r="V23" s="89">
        <f t="shared" si="21"/>
        <v>0</v>
      </c>
      <c r="W23" s="89">
        <f t="shared" si="22"/>
        <v>28000000</v>
      </c>
      <c r="X23" s="89">
        <f t="shared" si="23"/>
        <v>14000000</v>
      </c>
      <c r="Y23" s="89">
        <f t="shared" si="24"/>
        <v>0</v>
      </c>
      <c r="Z23" s="89">
        <f t="shared" si="25"/>
        <v>14000000</v>
      </c>
      <c r="AA23" s="89">
        <f t="shared" si="26"/>
        <v>14000000</v>
      </c>
      <c r="AB23" s="89">
        <f t="shared" si="18"/>
        <v>0</v>
      </c>
      <c r="AC23" s="89">
        <f t="shared" si="27"/>
        <v>14000000</v>
      </c>
      <c r="AD23" s="89"/>
      <c r="AE23" s="89"/>
      <c r="AF23" s="89"/>
      <c r="AG23" s="89"/>
      <c r="AH23" s="90">
        <f t="shared" si="19"/>
        <v>0</v>
      </c>
    </row>
    <row r="24" spans="2:41" ht="69.75" customHeight="1" x14ac:dyDescent="0.2">
      <c r="B24" s="113" t="s">
        <v>7</v>
      </c>
      <c r="C24" s="137" t="s">
        <v>174</v>
      </c>
      <c r="D24" s="129" t="s">
        <v>265</v>
      </c>
      <c r="E24" s="102" t="s">
        <v>416</v>
      </c>
      <c r="F24" s="102" t="s">
        <v>418</v>
      </c>
      <c r="G24" s="195">
        <v>2022</v>
      </c>
      <c r="H24" s="114">
        <v>2025</v>
      </c>
      <c r="I24" s="89">
        <v>5000000</v>
      </c>
      <c r="J24" s="88">
        <v>0</v>
      </c>
      <c r="K24" s="89">
        <f>I24+J24</f>
        <v>5000000</v>
      </c>
      <c r="L24" s="89">
        <v>5000000</v>
      </c>
      <c r="M24" s="88">
        <v>0</v>
      </c>
      <c r="N24" s="89">
        <f>L24+M24</f>
        <v>5000000</v>
      </c>
      <c r="O24" s="89">
        <v>5000000</v>
      </c>
      <c r="P24" s="88">
        <v>0</v>
      </c>
      <c r="Q24" s="89">
        <f>O24+P24</f>
        <v>5000000</v>
      </c>
      <c r="R24" s="89">
        <v>5000000</v>
      </c>
      <c r="S24" s="88">
        <v>0</v>
      </c>
      <c r="T24" s="89">
        <f>R24+S24</f>
        <v>5000000</v>
      </c>
      <c r="U24" s="89">
        <f t="shared" si="20"/>
        <v>20000000</v>
      </c>
      <c r="V24" s="89">
        <f t="shared" si="21"/>
        <v>0</v>
      </c>
      <c r="W24" s="89">
        <f t="shared" si="22"/>
        <v>20000000</v>
      </c>
      <c r="X24" s="89">
        <f t="shared" si="23"/>
        <v>10000000</v>
      </c>
      <c r="Y24" s="89">
        <f t="shared" si="24"/>
        <v>0</v>
      </c>
      <c r="Z24" s="89">
        <f t="shared" si="25"/>
        <v>10000000</v>
      </c>
      <c r="AA24" s="89">
        <f t="shared" si="26"/>
        <v>10000000</v>
      </c>
      <c r="AB24" s="89">
        <f t="shared" si="18"/>
        <v>0</v>
      </c>
      <c r="AC24" s="89">
        <f t="shared" si="27"/>
        <v>10000000</v>
      </c>
      <c r="AD24" s="89"/>
      <c r="AE24" s="89"/>
      <c r="AF24" s="89"/>
      <c r="AG24" s="89"/>
      <c r="AH24" s="90">
        <f t="shared" si="19"/>
        <v>0</v>
      </c>
    </row>
    <row r="25" spans="2:41" ht="83.25" customHeight="1" x14ac:dyDescent="0.2">
      <c r="B25" s="113" t="s">
        <v>8</v>
      </c>
      <c r="C25" s="137" t="s">
        <v>84</v>
      </c>
      <c r="D25" s="110" t="s">
        <v>273</v>
      </c>
      <c r="E25" s="102" t="s">
        <v>173</v>
      </c>
      <c r="F25" s="102" t="s">
        <v>175</v>
      </c>
      <c r="G25" s="195">
        <v>2022</v>
      </c>
      <c r="H25" s="114">
        <v>2025</v>
      </c>
      <c r="I25" s="88">
        <v>98000</v>
      </c>
      <c r="J25" s="88">
        <v>0</v>
      </c>
      <c r="K25" s="89">
        <f>I25+J25</f>
        <v>98000</v>
      </c>
      <c r="L25" s="88">
        <v>98000</v>
      </c>
      <c r="M25" s="88">
        <v>0</v>
      </c>
      <c r="N25" s="89">
        <f>L25+M25</f>
        <v>98000</v>
      </c>
      <c r="O25" s="88">
        <v>98000</v>
      </c>
      <c r="P25" s="88">
        <v>0</v>
      </c>
      <c r="Q25" s="89">
        <f>O25+P25</f>
        <v>98000</v>
      </c>
      <c r="R25" s="88">
        <v>98000</v>
      </c>
      <c r="S25" s="88">
        <v>0</v>
      </c>
      <c r="T25" s="89">
        <f>R25+S25</f>
        <v>98000</v>
      </c>
      <c r="U25" s="89">
        <f t="shared" si="20"/>
        <v>392000</v>
      </c>
      <c r="V25" s="89">
        <f t="shared" si="21"/>
        <v>0</v>
      </c>
      <c r="W25" s="89">
        <f t="shared" si="22"/>
        <v>392000</v>
      </c>
      <c r="X25" s="89">
        <f t="shared" si="23"/>
        <v>196000</v>
      </c>
      <c r="Y25" s="89">
        <f>M25+P25</f>
        <v>0</v>
      </c>
      <c r="Z25" s="89">
        <f t="shared" si="25"/>
        <v>196000</v>
      </c>
      <c r="AA25" s="89">
        <f t="shared" si="26"/>
        <v>196000</v>
      </c>
      <c r="AB25" s="89">
        <f t="shared" si="18"/>
        <v>0</v>
      </c>
      <c r="AC25" s="89">
        <f t="shared" si="27"/>
        <v>196000</v>
      </c>
      <c r="AD25" s="89"/>
      <c r="AE25" s="89"/>
      <c r="AF25" s="89"/>
      <c r="AG25" s="89"/>
      <c r="AH25" s="90">
        <f>W25-Z25-AC25</f>
        <v>0</v>
      </c>
    </row>
    <row r="26" spans="2:41" ht="33" customHeight="1" x14ac:dyDescent="0.2">
      <c r="B26" s="115"/>
      <c r="C26" s="101" t="s">
        <v>26</v>
      </c>
      <c r="D26" s="109"/>
      <c r="E26" s="92"/>
      <c r="F26" s="92"/>
      <c r="G26" s="92"/>
      <c r="H26" s="92"/>
      <c r="I26" s="93">
        <f t="shared" ref="I26:AH26" si="28">SUM(I20:I25)</f>
        <v>26598000</v>
      </c>
      <c r="J26" s="93">
        <f t="shared" si="28"/>
        <v>0</v>
      </c>
      <c r="K26" s="93">
        <f t="shared" si="28"/>
        <v>26598000</v>
      </c>
      <c r="L26" s="93">
        <f t="shared" si="28"/>
        <v>26598000</v>
      </c>
      <c r="M26" s="93">
        <f t="shared" si="28"/>
        <v>0</v>
      </c>
      <c r="N26" s="93">
        <f t="shared" si="28"/>
        <v>26598000</v>
      </c>
      <c r="O26" s="93">
        <f t="shared" si="28"/>
        <v>26598000</v>
      </c>
      <c r="P26" s="93">
        <f t="shared" si="28"/>
        <v>0</v>
      </c>
      <c r="Q26" s="93">
        <f t="shared" si="28"/>
        <v>26598000</v>
      </c>
      <c r="R26" s="93">
        <f t="shared" si="28"/>
        <v>26598000</v>
      </c>
      <c r="S26" s="93">
        <f t="shared" si="28"/>
        <v>0</v>
      </c>
      <c r="T26" s="93">
        <f t="shared" si="28"/>
        <v>26598000</v>
      </c>
      <c r="U26" s="93">
        <f t="shared" si="28"/>
        <v>106392000</v>
      </c>
      <c r="V26" s="93">
        <f t="shared" si="28"/>
        <v>0</v>
      </c>
      <c r="W26" s="93">
        <f t="shared" si="28"/>
        <v>106392000</v>
      </c>
      <c r="X26" s="93">
        <f t="shared" si="28"/>
        <v>53196000</v>
      </c>
      <c r="Y26" s="93">
        <f t="shared" si="28"/>
        <v>0</v>
      </c>
      <c r="Z26" s="93">
        <f t="shared" si="28"/>
        <v>53196000</v>
      </c>
      <c r="AA26" s="93">
        <f t="shared" si="28"/>
        <v>53196000</v>
      </c>
      <c r="AB26" s="93">
        <f t="shared" si="28"/>
        <v>0</v>
      </c>
      <c r="AC26" s="93">
        <f t="shared" si="28"/>
        <v>53196000</v>
      </c>
      <c r="AD26" s="93">
        <f t="shared" si="28"/>
        <v>0</v>
      </c>
      <c r="AE26" s="93">
        <f t="shared" si="28"/>
        <v>0</v>
      </c>
      <c r="AF26" s="93">
        <f t="shared" si="28"/>
        <v>0</v>
      </c>
      <c r="AG26" s="93">
        <f t="shared" si="28"/>
        <v>0</v>
      </c>
      <c r="AH26" s="93">
        <f t="shared" si="28"/>
        <v>0</v>
      </c>
    </row>
    <row r="27" spans="2:41" ht="65.25" customHeight="1" x14ac:dyDescent="0.2">
      <c r="B27" s="113">
        <v>1.3</v>
      </c>
      <c r="C27" s="140" t="s">
        <v>395</v>
      </c>
      <c r="D27" s="106"/>
      <c r="E27" s="102"/>
      <c r="F27" s="102"/>
      <c r="G27" s="114"/>
      <c r="H27" s="114"/>
      <c r="I27" s="33"/>
      <c r="J27" s="33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94"/>
      <c r="AH27" s="95"/>
    </row>
    <row r="28" spans="2:41" ht="17.25" customHeight="1" x14ac:dyDescent="0.2">
      <c r="B28" s="113"/>
      <c r="C28" s="85" t="s">
        <v>74</v>
      </c>
      <c r="D28" s="106"/>
      <c r="E28" s="102"/>
      <c r="F28" s="102"/>
      <c r="G28" s="114"/>
      <c r="H28" s="114"/>
      <c r="I28" s="33"/>
      <c r="J28" s="33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94"/>
      <c r="AH28" s="95"/>
    </row>
    <row r="29" spans="2:41" ht="52.5" customHeight="1" x14ac:dyDescent="0.2">
      <c r="B29" s="113" t="s">
        <v>9</v>
      </c>
      <c r="C29" s="137" t="s">
        <v>437</v>
      </c>
      <c r="D29" s="129" t="s">
        <v>265</v>
      </c>
      <c r="E29" s="102" t="s">
        <v>154</v>
      </c>
      <c r="F29" s="102" t="s">
        <v>466</v>
      </c>
      <c r="G29" s="114">
        <v>2022</v>
      </c>
      <c r="H29" s="201">
        <v>2025</v>
      </c>
      <c r="I29" s="88">
        <v>2800000</v>
      </c>
      <c r="J29" s="88">
        <v>0</v>
      </c>
      <c r="K29" s="89">
        <f>I29+J29</f>
        <v>2800000</v>
      </c>
      <c r="L29" s="88">
        <v>2800000</v>
      </c>
      <c r="M29" s="88">
        <v>0</v>
      </c>
      <c r="N29" s="89">
        <f>L29+M29</f>
        <v>2800000</v>
      </c>
      <c r="O29" s="88">
        <v>2800000</v>
      </c>
      <c r="P29" s="88">
        <v>0</v>
      </c>
      <c r="Q29" s="89">
        <f>O29+P29</f>
        <v>2800000</v>
      </c>
      <c r="R29" s="88">
        <v>2800000</v>
      </c>
      <c r="S29" s="88">
        <v>0</v>
      </c>
      <c r="T29" s="89">
        <f>R29+S29</f>
        <v>2800000</v>
      </c>
      <c r="U29" s="89">
        <f t="shared" ref="U29" si="29">I29+L29+O29+R29</f>
        <v>11200000</v>
      </c>
      <c r="V29" s="89">
        <f t="shared" ref="V29" si="30">J29+M29+P29+S29</f>
        <v>0</v>
      </c>
      <c r="W29" s="89">
        <f t="shared" ref="W29" si="31">U29+V29</f>
        <v>11200000</v>
      </c>
      <c r="X29" s="89">
        <f>I29+L29</f>
        <v>5600000</v>
      </c>
      <c r="Y29" s="89">
        <f>M29+P29</f>
        <v>0</v>
      </c>
      <c r="Z29" s="89">
        <f t="shared" ref="Z29" si="32">X29+Y29</f>
        <v>5600000</v>
      </c>
      <c r="AA29" s="89">
        <f t="shared" ref="AA29:AB31" si="33">U29-X29</f>
        <v>5600000</v>
      </c>
      <c r="AB29" s="89">
        <f t="shared" si="33"/>
        <v>0</v>
      </c>
      <c r="AC29" s="89">
        <f t="shared" ref="AC29" si="34">AA29+AB29</f>
        <v>5600000</v>
      </c>
      <c r="AD29" s="89"/>
      <c r="AE29" s="89"/>
      <c r="AF29" s="89"/>
      <c r="AG29" s="89"/>
      <c r="AH29" s="90">
        <f>W29-Z29-AC29</f>
        <v>0</v>
      </c>
    </row>
    <row r="30" spans="2:41" ht="68.25" customHeight="1" x14ac:dyDescent="0.2">
      <c r="B30" s="113" t="s">
        <v>10</v>
      </c>
      <c r="C30" s="137" t="s">
        <v>438</v>
      </c>
      <c r="D30" s="129" t="s">
        <v>265</v>
      </c>
      <c r="E30" s="102" t="s">
        <v>120</v>
      </c>
      <c r="F30" s="102" t="s">
        <v>467</v>
      </c>
      <c r="G30" s="195">
        <v>2022</v>
      </c>
      <c r="H30" s="201">
        <v>2025</v>
      </c>
      <c r="I30" s="89">
        <v>500000</v>
      </c>
      <c r="J30" s="88">
        <v>0</v>
      </c>
      <c r="K30" s="89">
        <f>I30+J30</f>
        <v>500000</v>
      </c>
      <c r="L30" s="89">
        <v>500000</v>
      </c>
      <c r="M30" s="88">
        <v>0</v>
      </c>
      <c r="N30" s="89">
        <f>L30+M30</f>
        <v>500000</v>
      </c>
      <c r="O30" s="89">
        <v>500000</v>
      </c>
      <c r="P30" s="88">
        <v>0</v>
      </c>
      <c r="Q30" s="89">
        <f>O30+P30</f>
        <v>500000</v>
      </c>
      <c r="R30" s="89">
        <v>500000</v>
      </c>
      <c r="S30" s="88">
        <v>0</v>
      </c>
      <c r="T30" s="89">
        <f>R30+S30</f>
        <v>500000</v>
      </c>
      <c r="U30" s="89">
        <f t="shared" ref="U30:U31" si="35">I30+L30+O30+R30</f>
        <v>2000000</v>
      </c>
      <c r="V30" s="89">
        <f t="shared" ref="V30" si="36">J30+M30+P30+S30</f>
        <v>0</v>
      </c>
      <c r="W30" s="89">
        <f t="shared" ref="W30" si="37">U30+V30</f>
        <v>2000000</v>
      </c>
      <c r="X30" s="89">
        <f t="shared" ref="X30:X31" si="38">I30+L30</f>
        <v>1000000</v>
      </c>
      <c r="Y30" s="89">
        <f t="shared" ref="Y30" si="39">M30+P30</f>
        <v>0</v>
      </c>
      <c r="Z30" s="89">
        <f t="shared" ref="Z30:Z31" si="40">X30+Y30</f>
        <v>1000000</v>
      </c>
      <c r="AA30" s="89">
        <f t="shared" ref="AA30:AA31" si="41">U30-X30</f>
        <v>1000000</v>
      </c>
      <c r="AB30" s="89">
        <f>V30-Y30</f>
        <v>0</v>
      </c>
      <c r="AC30" s="89">
        <f t="shared" ref="AC30:AC31" si="42">AA30+AB30</f>
        <v>1000000</v>
      </c>
      <c r="AD30" s="89"/>
      <c r="AE30" s="89"/>
      <c r="AF30" s="89"/>
      <c r="AG30" s="89"/>
      <c r="AH30" s="90">
        <f t="shared" ref="AH30:AH31" si="43">W30-Z30-AC30</f>
        <v>0</v>
      </c>
    </row>
    <row r="31" spans="2:41" ht="49.5" customHeight="1" x14ac:dyDescent="0.2">
      <c r="B31" s="113" t="s">
        <v>11</v>
      </c>
      <c r="C31" s="137" t="s">
        <v>85</v>
      </c>
      <c r="D31" s="129" t="s">
        <v>265</v>
      </c>
      <c r="E31" s="102" t="s">
        <v>120</v>
      </c>
      <c r="F31" s="102" t="s">
        <v>468</v>
      </c>
      <c r="G31" s="195">
        <v>2022</v>
      </c>
      <c r="H31" s="201">
        <v>2025</v>
      </c>
      <c r="I31" s="89">
        <v>500000</v>
      </c>
      <c r="J31" s="88">
        <v>0</v>
      </c>
      <c r="K31" s="89">
        <f>I31+J31</f>
        <v>500000</v>
      </c>
      <c r="L31" s="89">
        <v>500000</v>
      </c>
      <c r="M31" s="88">
        <v>0</v>
      </c>
      <c r="N31" s="89">
        <f>L31+M31</f>
        <v>500000</v>
      </c>
      <c r="O31" s="89">
        <v>500000</v>
      </c>
      <c r="P31" s="88">
        <v>0</v>
      </c>
      <c r="Q31" s="89">
        <f>O31+P31</f>
        <v>500000</v>
      </c>
      <c r="R31" s="89">
        <v>500000</v>
      </c>
      <c r="S31" s="88">
        <v>0</v>
      </c>
      <c r="T31" s="89">
        <f>R31+S31</f>
        <v>500000</v>
      </c>
      <c r="U31" s="89">
        <f t="shared" si="35"/>
        <v>2000000</v>
      </c>
      <c r="V31" s="89">
        <f>J31+M31+P31+S31</f>
        <v>0</v>
      </c>
      <c r="W31" s="89">
        <f>U31+V31</f>
        <v>2000000</v>
      </c>
      <c r="X31" s="89">
        <f t="shared" si="38"/>
        <v>1000000</v>
      </c>
      <c r="Y31" s="89">
        <f>M31+P31</f>
        <v>0</v>
      </c>
      <c r="Z31" s="89">
        <f t="shared" si="40"/>
        <v>1000000</v>
      </c>
      <c r="AA31" s="89">
        <f t="shared" si="41"/>
        <v>1000000</v>
      </c>
      <c r="AB31" s="89">
        <f t="shared" si="33"/>
        <v>0</v>
      </c>
      <c r="AC31" s="89">
        <f t="shared" si="42"/>
        <v>1000000</v>
      </c>
      <c r="AD31" s="89"/>
      <c r="AE31" s="89"/>
      <c r="AF31" s="89"/>
      <c r="AG31" s="89"/>
      <c r="AH31" s="90">
        <f t="shared" si="43"/>
        <v>0</v>
      </c>
    </row>
    <row r="32" spans="2:41" ht="27.75" customHeight="1" x14ac:dyDescent="0.2">
      <c r="B32" s="115"/>
      <c r="C32" s="101" t="s">
        <v>27</v>
      </c>
      <c r="D32" s="109"/>
      <c r="E32" s="92"/>
      <c r="F32" s="92"/>
      <c r="G32" s="92"/>
      <c r="H32" s="92"/>
      <c r="I32" s="93">
        <f t="shared" ref="I32:AH32" si="44">SUM(I29:I31)</f>
        <v>3800000</v>
      </c>
      <c r="J32" s="93">
        <f t="shared" si="44"/>
        <v>0</v>
      </c>
      <c r="K32" s="93">
        <f t="shared" si="44"/>
        <v>3800000</v>
      </c>
      <c r="L32" s="93">
        <f t="shared" si="44"/>
        <v>3800000</v>
      </c>
      <c r="M32" s="93">
        <f t="shared" si="44"/>
        <v>0</v>
      </c>
      <c r="N32" s="93">
        <f t="shared" si="44"/>
        <v>3800000</v>
      </c>
      <c r="O32" s="93">
        <f t="shared" si="44"/>
        <v>3800000</v>
      </c>
      <c r="P32" s="93">
        <f t="shared" si="44"/>
        <v>0</v>
      </c>
      <c r="Q32" s="93">
        <f t="shared" si="44"/>
        <v>3800000</v>
      </c>
      <c r="R32" s="93">
        <f t="shared" si="44"/>
        <v>3800000</v>
      </c>
      <c r="S32" s="93">
        <f t="shared" si="44"/>
        <v>0</v>
      </c>
      <c r="T32" s="93">
        <f t="shared" si="44"/>
        <v>3800000</v>
      </c>
      <c r="U32" s="93">
        <f t="shared" si="44"/>
        <v>15200000</v>
      </c>
      <c r="V32" s="93">
        <f t="shared" si="44"/>
        <v>0</v>
      </c>
      <c r="W32" s="93">
        <f t="shared" si="44"/>
        <v>15200000</v>
      </c>
      <c r="X32" s="93">
        <f t="shared" si="44"/>
        <v>7600000</v>
      </c>
      <c r="Y32" s="93">
        <f t="shared" si="44"/>
        <v>0</v>
      </c>
      <c r="Z32" s="93">
        <f t="shared" si="44"/>
        <v>7600000</v>
      </c>
      <c r="AA32" s="93">
        <f t="shared" si="44"/>
        <v>7600000</v>
      </c>
      <c r="AB32" s="93">
        <f t="shared" si="44"/>
        <v>0</v>
      </c>
      <c r="AC32" s="93">
        <f t="shared" si="44"/>
        <v>7600000</v>
      </c>
      <c r="AD32" s="93">
        <f t="shared" si="44"/>
        <v>0</v>
      </c>
      <c r="AE32" s="93">
        <f t="shared" si="44"/>
        <v>0</v>
      </c>
      <c r="AF32" s="93">
        <f t="shared" si="44"/>
        <v>0</v>
      </c>
      <c r="AG32" s="93">
        <f t="shared" si="44"/>
        <v>0</v>
      </c>
      <c r="AH32" s="93">
        <f t="shared" si="44"/>
        <v>0</v>
      </c>
    </row>
    <row r="33" spans="1:34" ht="69" customHeight="1" x14ac:dyDescent="0.2">
      <c r="B33" s="113">
        <v>1.4</v>
      </c>
      <c r="C33" s="140" t="s">
        <v>491</v>
      </c>
      <c r="D33" s="106"/>
      <c r="E33" s="102"/>
      <c r="F33" s="102"/>
      <c r="G33" s="114"/>
      <c r="H33" s="114"/>
      <c r="I33" s="33"/>
      <c r="J33" s="33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6"/>
    </row>
    <row r="34" spans="1:34" s="24" customFormat="1" x14ac:dyDescent="0.2">
      <c r="B34" s="113"/>
      <c r="C34" s="85" t="s">
        <v>74</v>
      </c>
      <c r="D34" s="106"/>
      <c r="E34" s="102"/>
      <c r="F34" s="102"/>
      <c r="G34" s="114"/>
      <c r="H34" s="114"/>
      <c r="I34" s="33"/>
      <c r="J34" s="33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6"/>
    </row>
    <row r="35" spans="1:34" s="24" customFormat="1" ht="66.75" customHeight="1" x14ac:dyDescent="0.2">
      <c r="B35" s="64" t="s">
        <v>12</v>
      </c>
      <c r="C35" s="141" t="s">
        <v>439</v>
      </c>
      <c r="D35" s="129" t="s">
        <v>265</v>
      </c>
      <c r="E35" s="103" t="s">
        <v>120</v>
      </c>
      <c r="F35" s="103" t="s">
        <v>382</v>
      </c>
      <c r="G35" s="114">
        <v>2022</v>
      </c>
      <c r="H35" s="201">
        <v>2025</v>
      </c>
      <c r="I35" s="89">
        <v>8500000</v>
      </c>
      <c r="J35" s="89">
        <v>0</v>
      </c>
      <c r="K35" s="89">
        <f t="shared" ref="K35" si="45">I35+J35</f>
        <v>8500000</v>
      </c>
      <c r="L35" s="89">
        <v>8500000</v>
      </c>
      <c r="M35" s="89">
        <v>0</v>
      </c>
      <c r="N35" s="89">
        <f t="shared" ref="N35" si="46">L35+M35</f>
        <v>8500000</v>
      </c>
      <c r="O35" s="89">
        <v>8500000</v>
      </c>
      <c r="P35" s="89">
        <v>0</v>
      </c>
      <c r="Q35" s="89">
        <f t="shared" ref="Q35" si="47">O35+P35</f>
        <v>8500000</v>
      </c>
      <c r="R35" s="89">
        <v>8500000</v>
      </c>
      <c r="S35" s="89">
        <v>0</v>
      </c>
      <c r="T35" s="89">
        <f t="shared" ref="T35" si="48">R35+S35</f>
        <v>8500000</v>
      </c>
      <c r="U35" s="89">
        <f t="shared" ref="U35" si="49">I35+L35+O35+R35</f>
        <v>34000000</v>
      </c>
      <c r="V35" s="89">
        <f t="shared" ref="V35" si="50">J35+M35+P35+S35</f>
        <v>0</v>
      </c>
      <c r="W35" s="89">
        <f t="shared" ref="W35" si="51">U35+V35</f>
        <v>34000000</v>
      </c>
      <c r="X35" s="89">
        <f>I35+L35</f>
        <v>17000000</v>
      </c>
      <c r="Y35" s="89">
        <f>M35+P35</f>
        <v>0</v>
      </c>
      <c r="Z35" s="89">
        <f t="shared" ref="Z35" si="52">X35+Y35</f>
        <v>17000000</v>
      </c>
      <c r="AA35" s="89">
        <f t="shared" ref="AA35:AB40" si="53">U35-X35</f>
        <v>17000000</v>
      </c>
      <c r="AB35" s="89">
        <f t="shared" si="53"/>
        <v>0</v>
      </c>
      <c r="AC35" s="89">
        <f t="shared" ref="AC35" si="54">AA35+AB35</f>
        <v>17000000</v>
      </c>
      <c r="AD35" s="89"/>
      <c r="AE35" s="89"/>
      <c r="AF35" s="89"/>
      <c r="AG35" s="89"/>
      <c r="AH35" s="90">
        <f t="shared" ref="AH35:AH40" si="55">W35-Z35-AC35</f>
        <v>0</v>
      </c>
    </row>
    <row r="36" spans="1:34" s="24" customFormat="1" ht="47.25" customHeight="1" x14ac:dyDescent="0.2">
      <c r="B36" s="64" t="s">
        <v>13</v>
      </c>
      <c r="C36" s="141" t="s">
        <v>440</v>
      </c>
      <c r="D36" s="129" t="s">
        <v>265</v>
      </c>
      <c r="E36" s="103" t="s">
        <v>154</v>
      </c>
      <c r="F36" s="103" t="s">
        <v>383</v>
      </c>
      <c r="G36" s="195">
        <v>2022</v>
      </c>
      <c r="H36" s="201">
        <v>2025</v>
      </c>
      <c r="I36" s="89">
        <v>10000000</v>
      </c>
      <c r="J36" s="88">
        <v>0</v>
      </c>
      <c r="K36" s="89">
        <f t="shared" ref="K36:K40" si="56">I36+J36</f>
        <v>10000000</v>
      </c>
      <c r="L36" s="89">
        <v>10000000</v>
      </c>
      <c r="M36" s="88">
        <v>0</v>
      </c>
      <c r="N36" s="89">
        <f t="shared" ref="N36:N40" si="57">L36+M36</f>
        <v>10000000</v>
      </c>
      <c r="O36" s="89">
        <v>10000000</v>
      </c>
      <c r="P36" s="88">
        <v>0</v>
      </c>
      <c r="Q36" s="89">
        <f t="shared" ref="Q36:Q40" si="58">O36+P36</f>
        <v>10000000</v>
      </c>
      <c r="R36" s="89">
        <v>10000000</v>
      </c>
      <c r="S36" s="88">
        <v>0</v>
      </c>
      <c r="T36" s="89">
        <f t="shared" ref="T36:T40" si="59">R36+S36</f>
        <v>10000000</v>
      </c>
      <c r="U36" s="89">
        <f t="shared" ref="U36:U40" si="60">I36+L36+O36+R36</f>
        <v>40000000</v>
      </c>
      <c r="V36" s="89">
        <f t="shared" ref="V36:V40" si="61">J36+M36+P36+S36</f>
        <v>0</v>
      </c>
      <c r="W36" s="89">
        <f t="shared" ref="W36:W40" si="62">U36+V36</f>
        <v>40000000</v>
      </c>
      <c r="X36" s="89">
        <f t="shared" ref="X36:X40" si="63">I36+L36</f>
        <v>20000000</v>
      </c>
      <c r="Y36" s="89">
        <f t="shared" ref="Y36:Y40" si="64">M36+P36</f>
        <v>0</v>
      </c>
      <c r="Z36" s="89">
        <f t="shared" ref="Z36:Z40" si="65">X36+Y36</f>
        <v>20000000</v>
      </c>
      <c r="AA36" s="89">
        <f t="shared" si="53"/>
        <v>20000000</v>
      </c>
      <c r="AB36" s="89">
        <f t="shared" si="53"/>
        <v>0</v>
      </c>
      <c r="AC36" s="89">
        <f t="shared" ref="AC36:AC40" si="66">AA36+AB36</f>
        <v>20000000</v>
      </c>
      <c r="AD36" s="89"/>
      <c r="AE36" s="89"/>
      <c r="AF36" s="89"/>
      <c r="AG36" s="89"/>
      <c r="AH36" s="90">
        <f t="shared" si="55"/>
        <v>0</v>
      </c>
    </row>
    <row r="37" spans="1:34" s="24" customFormat="1" ht="52.5" customHeight="1" x14ac:dyDescent="0.2">
      <c r="B37" s="64" t="s">
        <v>14</v>
      </c>
      <c r="C37" s="141" t="s">
        <v>441</v>
      </c>
      <c r="D37" s="129" t="s">
        <v>265</v>
      </c>
      <c r="E37" s="103" t="s">
        <v>120</v>
      </c>
      <c r="F37" s="103" t="s">
        <v>383</v>
      </c>
      <c r="G37" s="195">
        <v>2022</v>
      </c>
      <c r="H37" s="201">
        <v>2025</v>
      </c>
      <c r="I37" s="89">
        <v>5000000</v>
      </c>
      <c r="J37" s="88">
        <v>0</v>
      </c>
      <c r="K37" s="89">
        <f t="shared" si="56"/>
        <v>5000000</v>
      </c>
      <c r="L37" s="89">
        <v>5000000</v>
      </c>
      <c r="M37" s="88">
        <v>0</v>
      </c>
      <c r="N37" s="89">
        <f t="shared" si="57"/>
        <v>5000000</v>
      </c>
      <c r="O37" s="89">
        <v>5000000</v>
      </c>
      <c r="P37" s="88">
        <v>0</v>
      </c>
      <c r="Q37" s="89">
        <f t="shared" si="58"/>
        <v>5000000</v>
      </c>
      <c r="R37" s="89">
        <v>5000000</v>
      </c>
      <c r="S37" s="88">
        <v>0</v>
      </c>
      <c r="T37" s="89">
        <f t="shared" si="59"/>
        <v>5000000</v>
      </c>
      <c r="U37" s="89">
        <f t="shared" si="60"/>
        <v>20000000</v>
      </c>
      <c r="V37" s="89">
        <f t="shared" si="61"/>
        <v>0</v>
      </c>
      <c r="W37" s="89">
        <f t="shared" si="62"/>
        <v>20000000</v>
      </c>
      <c r="X37" s="89">
        <f t="shared" si="63"/>
        <v>10000000</v>
      </c>
      <c r="Y37" s="89">
        <f t="shared" si="64"/>
        <v>0</v>
      </c>
      <c r="Z37" s="89">
        <f t="shared" si="65"/>
        <v>10000000</v>
      </c>
      <c r="AA37" s="89">
        <f t="shared" si="53"/>
        <v>10000000</v>
      </c>
      <c r="AB37" s="89">
        <f t="shared" si="53"/>
        <v>0</v>
      </c>
      <c r="AC37" s="89">
        <f t="shared" si="66"/>
        <v>10000000</v>
      </c>
      <c r="AD37" s="89"/>
      <c r="AE37" s="89"/>
      <c r="AF37" s="89"/>
      <c r="AG37" s="89"/>
      <c r="AH37" s="90">
        <f t="shared" si="55"/>
        <v>0</v>
      </c>
    </row>
    <row r="38" spans="1:34" s="24" customFormat="1" ht="39" customHeight="1" x14ac:dyDescent="0.2">
      <c r="B38" s="64" t="s">
        <v>86</v>
      </c>
      <c r="C38" s="141" t="s">
        <v>442</v>
      </c>
      <c r="D38" s="129" t="s">
        <v>265</v>
      </c>
      <c r="E38" s="103" t="s">
        <v>120</v>
      </c>
      <c r="F38" s="103" t="s">
        <v>383</v>
      </c>
      <c r="G38" s="195">
        <v>2022</v>
      </c>
      <c r="H38" s="201">
        <v>2025</v>
      </c>
      <c r="I38" s="89">
        <v>8000000</v>
      </c>
      <c r="J38" s="88">
        <v>0</v>
      </c>
      <c r="K38" s="89">
        <f t="shared" si="56"/>
        <v>8000000</v>
      </c>
      <c r="L38" s="89">
        <v>8000000</v>
      </c>
      <c r="M38" s="88">
        <v>0</v>
      </c>
      <c r="N38" s="89">
        <f t="shared" si="57"/>
        <v>8000000</v>
      </c>
      <c r="O38" s="89">
        <v>8000000</v>
      </c>
      <c r="P38" s="88">
        <v>0</v>
      </c>
      <c r="Q38" s="89">
        <f t="shared" si="58"/>
        <v>8000000</v>
      </c>
      <c r="R38" s="89">
        <v>8000000</v>
      </c>
      <c r="S38" s="88">
        <v>0</v>
      </c>
      <c r="T38" s="89">
        <f t="shared" si="59"/>
        <v>8000000</v>
      </c>
      <c r="U38" s="89">
        <f t="shared" si="60"/>
        <v>32000000</v>
      </c>
      <c r="V38" s="89">
        <f t="shared" si="61"/>
        <v>0</v>
      </c>
      <c r="W38" s="89">
        <f t="shared" si="62"/>
        <v>32000000</v>
      </c>
      <c r="X38" s="89">
        <f t="shared" si="63"/>
        <v>16000000</v>
      </c>
      <c r="Y38" s="89">
        <f t="shared" si="64"/>
        <v>0</v>
      </c>
      <c r="Z38" s="89">
        <f t="shared" si="65"/>
        <v>16000000</v>
      </c>
      <c r="AA38" s="89">
        <f t="shared" si="53"/>
        <v>16000000</v>
      </c>
      <c r="AB38" s="89">
        <f t="shared" si="53"/>
        <v>0</v>
      </c>
      <c r="AC38" s="89">
        <f t="shared" si="66"/>
        <v>16000000</v>
      </c>
      <c r="AD38" s="89"/>
      <c r="AE38" s="89"/>
      <c r="AF38" s="89"/>
      <c r="AG38" s="89"/>
      <c r="AH38" s="90">
        <f t="shared" si="55"/>
        <v>0</v>
      </c>
    </row>
    <row r="39" spans="1:34" s="24" customFormat="1" ht="39" customHeight="1" x14ac:dyDescent="0.2">
      <c r="B39" s="64" t="s">
        <v>87</v>
      </c>
      <c r="C39" s="141" t="s">
        <v>443</v>
      </c>
      <c r="D39" s="129" t="s">
        <v>265</v>
      </c>
      <c r="E39" s="103" t="s">
        <v>120</v>
      </c>
      <c r="F39" s="103" t="s">
        <v>383</v>
      </c>
      <c r="G39" s="195">
        <v>2022</v>
      </c>
      <c r="H39" s="201">
        <v>2025</v>
      </c>
      <c r="I39" s="89">
        <v>3000000</v>
      </c>
      <c r="J39" s="88">
        <v>0</v>
      </c>
      <c r="K39" s="89">
        <f t="shared" si="56"/>
        <v>3000000</v>
      </c>
      <c r="L39" s="89">
        <v>3000000</v>
      </c>
      <c r="M39" s="88">
        <v>0</v>
      </c>
      <c r="N39" s="89">
        <f t="shared" si="57"/>
        <v>3000000</v>
      </c>
      <c r="O39" s="89">
        <v>3000000</v>
      </c>
      <c r="P39" s="88">
        <v>0</v>
      </c>
      <c r="Q39" s="89">
        <f t="shared" si="58"/>
        <v>3000000</v>
      </c>
      <c r="R39" s="89">
        <v>3000000</v>
      </c>
      <c r="S39" s="88">
        <v>0</v>
      </c>
      <c r="T39" s="89">
        <f t="shared" si="59"/>
        <v>3000000</v>
      </c>
      <c r="U39" s="89">
        <f t="shared" si="60"/>
        <v>12000000</v>
      </c>
      <c r="V39" s="89">
        <f t="shared" si="61"/>
        <v>0</v>
      </c>
      <c r="W39" s="89">
        <f t="shared" si="62"/>
        <v>12000000</v>
      </c>
      <c r="X39" s="89">
        <f t="shared" si="63"/>
        <v>6000000</v>
      </c>
      <c r="Y39" s="89">
        <f t="shared" si="64"/>
        <v>0</v>
      </c>
      <c r="Z39" s="89">
        <f t="shared" si="65"/>
        <v>6000000</v>
      </c>
      <c r="AA39" s="89">
        <f t="shared" si="53"/>
        <v>6000000</v>
      </c>
      <c r="AB39" s="89">
        <f t="shared" si="53"/>
        <v>0</v>
      </c>
      <c r="AC39" s="89">
        <f t="shared" si="66"/>
        <v>6000000</v>
      </c>
      <c r="AD39" s="89"/>
      <c r="AE39" s="89"/>
      <c r="AF39" s="89"/>
      <c r="AG39" s="89"/>
      <c r="AH39" s="90">
        <f t="shared" si="55"/>
        <v>0</v>
      </c>
    </row>
    <row r="40" spans="1:34" ht="96.75" customHeight="1" x14ac:dyDescent="0.2">
      <c r="B40" s="64" t="s">
        <v>88</v>
      </c>
      <c r="C40" s="141" t="s">
        <v>89</v>
      </c>
      <c r="D40" s="138" t="s">
        <v>272</v>
      </c>
      <c r="E40" s="103" t="s">
        <v>81</v>
      </c>
      <c r="F40" s="103" t="s">
        <v>155</v>
      </c>
      <c r="G40" s="195">
        <v>2022</v>
      </c>
      <c r="H40" s="201">
        <v>2025</v>
      </c>
      <c r="I40" s="89">
        <v>8484000</v>
      </c>
      <c r="J40" s="88">
        <v>0</v>
      </c>
      <c r="K40" s="89">
        <f t="shared" si="56"/>
        <v>8484000</v>
      </c>
      <c r="L40" s="89">
        <v>8484000</v>
      </c>
      <c r="M40" s="88">
        <v>0</v>
      </c>
      <c r="N40" s="89">
        <f t="shared" si="57"/>
        <v>8484000</v>
      </c>
      <c r="O40" s="89">
        <v>8484000</v>
      </c>
      <c r="P40" s="88">
        <v>0</v>
      </c>
      <c r="Q40" s="89">
        <f t="shared" si="58"/>
        <v>8484000</v>
      </c>
      <c r="R40" s="89">
        <v>8484000</v>
      </c>
      <c r="S40" s="88">
        <v>0</v>
      </c>
      <c r="T40" s="89">
        <f t="shared" si="59"/>
        <v>8484000</v>
      </c>
      <c r="U40" s="89">
        <f t="shared" si="60"/>
        <v>33936000</v>
      </c>
      <c r="V40" s="89">
        <f t="shared" si="61"/>
        <v>0</v>
      </c>
      <c r="W40" s="89">
        <f t="shared" si="62"/>
        <v>33936000</v>
      </c>
      <c r="X40" s="89">
        <f t="shared" si="63"/>
        <v>16968000</v>
      </c>
      <c r="Y40" s="89">
        <f t="shared" si="64"/>
        <v>0</v>
      </c>
      <c r="Z40" s="89">
        <f t="shared" si="65"/>
        <v>16968000</v>
      </c>
      <c r="AA40" s="89">
        <f t="shared" si="53"/>
        <v>16968000</v>
      </c>
      <c r="AB40" s="89">
        <f>V40-Y40</f>
        <v>0</v>
      </c>
      <c r="AC40" s="89">
        <f t="shared" si="66"/>
        <v>16968000</v>
      </c>
      <c r="AD40" s="89"/>
      <c r="AE40" s="89"/>
      <c r="AF40" s="89"/>
      <c r="AG40" s="89"/>
      <c r="AH40" s="90">
        <f t="shared" si="55"/>
        <v>0</v>
      </c>
    </row>
    <row r="41" spans="1:34" s="98" customFormat="1" ht="38.25" customHeight="1" x14ac:dyDescent="0.2">
      <c r="B41" s="115"/>
      <c r="C41" s="101" t="s">
        <v>28</v>
      </c>
      <c r="D41" s="109"/>
      <c r="E41" s="92"/>
      <c r="F41" s="92"/>
      <c r="G41" s="92"/>
      <c r="H41" s="142"/>
      <c r="I41" s="93">
        <f t="shared" ref="I41:AH41" si="67">SUM(I35:I40)</f>
        <v>42984000</v>
      </c>
      <c r="J41" s="93">
        <f t="shared" si="67"/>
        <v>0</v>
      </c>
      <c r="K41" s="93">
        <f t="shared" si="67"/>
        <v>42984000</v>
      </c>
      <c r="L41" s="93">
        <f t="shared" si="67"/>
        <v>42984000</v>
      </c>
      <c r="M41" s="93">
        <f t="shared" si="67"/>
        <v>0</v>
      </c>
      <c r="N41" s="93">
        <f t="shared" si="67"/>
        <v>42984000</v>
      </c>
      <c r="O41" s="93">
        <f t="shared" si="67"/>
        <v>42984000</v>
      </c>
      <c r="P41" s="93">
        <f t="shared" si="67"/>
        <v>0</v>
      </c>
      <c r="Q41" s="93">
        <f t="shared" si="67"/>
        <v>42984000</v>
      </c>
      <c r="R41" s="93">
        <f t="shared" si="67"/>
        <v>42984000</v>
      </c>
      <c r="S41" s="93">
        <f t="shared" si="67"/>
        <v>0</v>
      </c>
      <c r="T41" s="93">
        <f t="shared" si="67"/>
        <v>42984000</v>
      </c>
      <c r="U41" s="93">
        <f t="shared" si="67"/>
        <v>171936000</v>
      </c>
      <c r="V41" s="93">
        <f t="shared" si="67"/>
        <v>0</v>
      </c>
      <c r="W41" s="93">
        <f t="shared" si="67"/>
        <v>171936000</v>
      </c>
      <c r="X41" s="93">
        <f>SUM(X35:X40)</f>
        <v>85968000</v>
      </c>
      <c r="Y41" s="93">
        <f t="shared" si="67"/>
        <v>0</v>
      </c>
      <c r="Z41" s="93">
        <f t="shared" si="67"/>
        <v>85968000</v>
      </c>
      <c r="AA41" s="93">
        <f t="shared" si="67"/>
        <v>85968000</v>
      </c>
      <c r="AB41" s="93">
        <f t="shared" si="67"/>
        <v>0</v>
      </c>
      <c r="AC41" s="93">
        <f t="shared" si="67"/>
        <v>85968000</v>
      </c>
      <c r="AD41" s="93">
        <f t="shared" si="67"/>
        <v>0</v>
      </c>
      <c r="AE41" s="93">
        <f t="shared" si="67"/>
        <v>0</v>
      </c>
      <c r="AF41" s="93">
        <f t="shared" si="67"/>
        <v>0</v>
      </c>
      <c r="AG41" s="93">
        <f t="shared" si="67"/>
        <v>0</v>
      </c>
      <c r="AH41" s="93">
        <f t="shared" si="67"/>
        <v>0</v>
      </c>
    </row>
    <row r="42" spans="1:34" ht="45.75" customHeight="1" x14ac:dyDescent="0.2">
      <c r="B42" s="115"/>
      <c r="C42" s="101" t="s">
        <v>190</v>
      </c>
      <c r="D42" s="109"/>
      <c r="E42" s="101"/>
      <c r="F42" s="101"/>
      <c r="G42" s="101"/>
      <c r="H42" s="101"/>
      <c r="I42" s="93">
        <f t="shared" ref="I42:AH42" si="68">I18+I26+I32+I41</f>
        <v>118150000</v>
      </c>
      <c r="J42" s="93">
        <f t="shared" si="68"/>
        <v>0</v>
      </c>
      <c r="K42" s="93">
        <f t="shared" si="68"/>
        <v>118150000</v>
      </c>
      <c r="L42" s="93">
        <f t="shared" si="68"/>
        <v>118150000</v>
      </c>
      <c r="M42" s="93">
        <f t="shared" si="68"/>
        <v>0</v>
      </c>
      <c r="N42" s="93">
        <f t="shared" si="68"/>
        <v>118150000</v>
      </c>
      <c r="O42" s="93">
        <f t="shared" si="68"/>
        <v>118150000</v>
      </c>
      <c r="P42" s="93">
        <f t="shared" si="68"/>
        <v>0</v>
      </c>
      <c r="Q42" s="93">
        <f t="shared" si="68"/>
        <v>118150000</v>
      </c>
      <c r="R42" s="93">
        <f t="shared" si="68"/>
        <v>118150000</v>
      </c>
      <c r="S42" s="93">
        <f t="shared" si="68"/>
        <v>0</v>
      </c>
      <c r="T42" s="93">
        <f t="shared" si="68"/>
        <v>118150000</v>
      </c>
      <c r="U42" s="93">
        <f t="shared" si="68"/>
        <v>472600000</v>
      </c>
      <c r="V42" s="93">
        <f t="shared" si="68"/>
        <v>0</v>
      </c>
      <c r="W42" s="93">
        <f t="shared" si="68"/>
        <v>472600000</v>
      </c>
      <c r="X42" s="93">
        <f>X18+X26+X32+X41</f>
        <v>236300000</v>
      </c>
      <c r="Y42" s="93">
        <f t="shared" si="68"/>
        <v>0</v>
      </c>
      <c r="Z42" s="93">
        <f t="shared" si="68"/>
        <v>236300000</v>
      </c>
      <c r="AA42" s="93">
        <f t="shared" si="68"/>
        <v>236300000</v>
      </c>
      <c r="AB42" s="93">
        <f t="shared" si="68"/>
        <v>0</v>
      </c>
      <c r="AC42" s="93">
        <f t="shared" si="68"/>
        <v>236300000</v>
      </c>
      <c r="AD42" s="93">
        <f t="shared" si="68"/>
        <v>0</v>
      </c>
      <c r="AE42" s="93">
        <f t="shared" si="68"/>
        <v>0</v>
      </c>
      <c r="AF42" s="93">
        <f t="shared" si="68"/>
        <v>0</v>
      </c>
      <c r="AG42" s="93">
        <f t="shared" si="68"/>
        <v>0</v>
      </c>
      <c r="AH42" s="93">
        <f t="shared" si="68"/>
        <v>0</v>
      </c>
    </row>
    <row r="43" spans="1:34" ht="21.75" customHeight="1" x14ac:dyDescent="0.2">
      <c r="B43" s="215" t="s">
        <v>76</v>
      </c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7"/>
    </row>
    <row r="44" spans="1:34" ht="22.5" customHeight="1" x14ac:dyDescent="0.2">
      <c r="B44" s="206" t="s">
        <v>72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8"/>
    </row>
    <row r="45" spans="1:34" ht="21" customHeight="1" x14ac:dyDescent="0.2">
      <c r="A45" s="15"/>
      <c r="B45" s="209" t="s">
        <v>275</v>
      </c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1"/>
    </row>
    <row r="46" spans="1:34" ht="34.5" customHeight="1" thickBot="1" x14ac:dyDescent="0.25">
      <c r="A46" s="15"/>
      <c r="B46" s="212" t="s">
        <v>397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4"/>
    </row>
    <row r="47" spans="1:34" ht="39" customHeight="1" thickBot="1" x14ac:dyDescent="0.25">
      <c r="A47" s="15"/>
      <c r="B47" s="247" t="s">
        <v>0</v>
      </c>
      <c r="C47" s="226" t="s">
        <v>57</v>
      </c>
      <c r="D47" s="106" t="s">
        <v>58</v>
      </c>
      <c r="E47" s="226" t="s">
        <v>59</v>
      </c>
      <c r="F47" s="226"/>
      <c r="G47" s="218" t="s">
        <v>65</v>
      </c>
      <c r="H47" s="218"/>
      <c r="I47" s="225" t="s">
        <v>68</v>
      </c>
      <c r="J47" s="225"/>
      <c r="K47" s="225"/>
      <c r="L47" s="225" t="s">
        <v>69</v>
      </c>
      <c r="M47" s="225"/>
      <c r="N47" s="225"/>
      <c r="O47" s="225" t="s">
        <v>70</v>
      </c>
      <c r="P47" s="225"/>
      <c r="Q47" s="225"/>
      <c r="R47" s="225" t="s">
        <v>71</v>
      </c>
      <c r="S47" s="225"/>
      <c r="T47" s="225"/>
      <c r="U47" s="219" t="s">
        <v>290</v>
      </c>
      <c r="V47" s="220"/>
      <c r="W47" s="221"/>
      <c r="X47" s="225" t="s">
        <v>56</v>
      </c>
      <c r="Y47" s="225"/>
      <c r="Z47" s="225"/>
      <c r="AA47" s="225"/>
      <c r="AB47" s="225"/>
      <c r="AC47" s="225"/>
      <c r="AD47" s="225"/>
      <c r="AE47" s="225"/>
      <c r="AF47" s="225"/>
      <c r="AG47" s="225"/>
      <c r="AH47" s="229" t="s">
        <v>64</v>
      </c>
    </row>
    <row r="48" spans="1:34" ht="20.25" customHeight="1" thickBot="1" x14ac:dyDescent="0.25">
      <c r="B48" s="247"/>
      <c r="C48" s="226"/>
      <c r="D48" s="230" t="s">
        <v>60</v>
      </c>
      <c r="E48" s="227" t="s">
        <v>61</v>
      </c>
      <c r="F48" s="227" t="s">
        <v>80</v>
      </c>
      <c r="G48" s="218" t="s">
        <v>62</v>
      </c>
      <c r="H48" s="218" t="s">
        <v>63</v>
      </c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2"/>
      <c r="V48" s="223"/>
      <c r="W48" s="224"/>
      <c r="X48" s="241" t="s">
        <v>288</v>
      </c>
      <c r="Y48" s="242"/>
      <c r="Z48" s="243"/>
      <c r="AA48" s="241" t="s">
        <v>455</v>
      </c>
      <c r="AB48" s="242"/>
      <c r="AC48" s="243"/>
      <c r="AD48" s="242" t="s">
        <v>279</v>
      </c>
      <c r="AE48" s="242"/>
      <c r="AF48" s="242"/>
      <c r="AG48" s="243"/>
      <c r="AH48" s="229"/>
    </row>
    <row r="49" spans="2:41" ht="50.25" customHeight="1" thickBot="1" x14ac:dyDescent="0.25">
      <c r="B49" s="247"/>
      <c r="C49" s="226"/>
      <c r="D49" s="230"/>
      <c r="E49" s="228"/>
      <c r="F49" s="228"/>
      <c r="G49" s="218"/>
      <c r="H49" s="218"/>
      <c r="I49" s="143" t="s">
        <v>38</v>
      </c>
      <c r="J49" s="143" t="s">
        <v>39</v>
      </c>
      <c r="K49" s="143" t="s">
        <v>42</v>
      </c>
      <c r="L49" s="143" t="s">
        <v>38</v>
      </c>
      <c r="M49" s="143" t="s">
        <v>39</v>
      </c>
      <c r="N49" s="143" t="s">
        <v>42</v>
      </c>
      <c r="O49" s="143" t="s">
        <v>38</v>
      </c>
      <c r="P49" s="143" t="s">
        <v>39</v>
      </c>
      <c r="Q49" s="143" t="s">
        <v>42</v>
      </c>
      <c r="R49" s="143" t="s">
        <v>38</v>
      </c>
      <c r="S49" s="143" t="s">
        <v>39</v>
      </c>
      <c r="T49" s="143" t="s">
        <v>42</v>
      </c>
      <c r="U49" s="159" t="s">
        <v>38</v>
      </c>
      <c r="V49" s="160" t="s">
        <v>39</v>
      </c>
      <c r="W49" s="161" t="s">
        <v>42</v>
      </c>
      <c r="X49" s="143" t="s">
        <v>38</v>
      </c>
      <c r="Y49" s="143" t="s">
        <v>39</v>
      </c>
      <c r="Z49" s="143" t="s">
        <v>40</v>
      </c>
      <c r="AA49" s="187" t="s">
        <v>38</v>
      </c>
      <c r="AB49" s="188" t="s">
        <v>39</v>
      </c>
      <c r="AC49" s="189" t="s">
        <v>42</v>
      </c>
      <c r="AD49" s="143" t="s">
        <v>38</v>
      </c>
      <c r="AE49" s="143" t="s">
        <v>39</v>
      </c>
      <c r="AF49" s="143" t="s">
        <v>66</v>
      </c>
      <c r="AG49" s="143" t="s">
        <v>67</v>
      </c>
      <c r="AH49" s="144"/>
    </row>
    <row r="50" spans="2:41" ht="40.5" customHeight="1" x14ac:dyDescent="0.2">
      <c r="B50" s="113">
        <v>2.1</v>
      </c>
      <c r="C50" s="140" t="s">
        <v>90</v>
      </c>
      <c r="D50" s="106"/>
      <c r="E50" s="22"/>
      <c r="F50" s="22"/>
      <c r="G50" s="114"/>
      <c r="H50" s="114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145"/>
    </row>
    <row r="51" spans="2:41" ht="16.5" customHeight="1" x14ac:dyDescent="0.2">
      <c r="B51" s="113"/>
      <c r="C51" s="85" t="s">
        <v>91</v>
      </c>
      <c r="D51" s="106"/>
      <c r="E51" s="22"/>
      <c r="F51" s="22"/>
      <c r="G51" s="114"/>
      <c r="H51" s="114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145"/>
    </row>
    <row r="52" spans="2:41" ht="59.25" customHeight="1" x14ac:dyDescent="0.2">
      <c r="B52" s="45" t="s">
        <v>211</v>
      </c>
      <c r="C52" s="104" t="s">
        <v>92</v>
      </c>
      <c r="D52" s="106" t="s">
        <v>269</v>
      </c>
      <c r="E52" s="132" t="s">
        <v>463</v>
      </c>
      <c r="F52" s="102" t="s">
        <v>157</v>
      </c>
      <c r="G52" s="114">
        <v>2022</v>
      </c>
      <c r="H52" s="201">
        <v>2025</v>
      </c>
      <c r="I52" s="99">
        <v>50278200</v>
      </c>
      <c r="J52" s="99">
        <v>0</v>
      </c>
      <c r="K52" s="99">
        <f>I52+J52</f>
        <v>50278200</v>
      </c>
      <c r="L52" s="99">
        <v>50278200</v>
      </c>
      <c r="M52" s="99">
        <v>0</v>
      </c>
      <c r="N52" s="99">
        <f>L52+M52</f>
        <v>50278200</v>
      </c>
      <c r="O52" s="99">
        <v>50278200</v>
      </c>
      <c r="P52" s="99">
        <v>0</v>
      </c>
      <c r="Q52" s="99">
        <f>O52+P52</f>
        <v>50278200</v>
      </c>
      <c r="R52" s="99">
        <v>50278200</v>
      </c>
      <c r="S52" s="99"/>
      <c r="T52" s="99">
        <f>R52+S52</f>
        <v>50278200</v>
      </c>
      <c r="U52" s="89">
        <f>I52+L52+O52+R52</f>
        <v>201112800</v>
      </c>
      <c r="V52" s="89">
        <f t="shared" ref="V52" si="69">J52+M52+P52+S52</f>
        <v>0</v>
      </c>
      <c r="W52" s="89">
        <f t="shared" ref="W52" si="70">U52+V52</f>
        <v>201112800</v>
      </c>
      <c r="X52" s="89">
        <f>I52+L52</f>
        <v>100556400</v>
      </c>
      <c r="Y52" s="89">
        <f t="shared" ref="Y52:Y55" si="71">M52+P52</f>
        <v>0</v>
      </c>
      <c r="Z52" s="89">
        <f t="shared" ref="Z52" si="72">X52+Y52</f>
        <v>100556400</v>
      </c>
      <c r="AA52" s="89">
        <f>U52-X52</f>
        <v>100556400</v>
      </c>
      <c r="AB52" s="89">
        <f>V52-Y52</f>
        <v>0</v>
      </c>
      <c r="AC52" s="89">
        <f t="shared" ref="AC52" si="73">AA52+AB52</f>
        <v>100556400</v>
      </c>
      <c r="AD52" s="89"/>
      <c r="AE52" s="89"/>
      <c r="AF52" s="89"/>
      <c r="AG52" s="89"/>
      <c r="AH52" s="90">
        <f t="shared" ref="AH52:AH55" si="74">W52-Z52-AC52</f>
        <v>0</v>
      </c>
    </row>
    <row r="53" spans="2:41" s="24" customFormat="1" ht="62.25" customHeight="1" x14ac:dyDescent="0.2">
      <c r="B53" s="113" t="s">
        <v>15</v>
      </c>
      <c r="C53" s="104" t="s">
        <v>469</v>
      </c>
      <c r="D53" s="106" t="s">
        <v>269</v>
      </c>
      <c r="E53" s="132" t="s">
        <v>463</v>
      </c>
      <c r="F53" s="102" t="s">
        <v>464</v>
      </c>
      <c r="G53" s="195">
        <v>2022</v>
      </c>
      <c r="H53" s="201">
        <v>2023</v>
      </c>
      <c r="I53" s="99">
        <v>50278200</v>
      </c>
      <c r="J53" s="99">
        <v>0</v>
      </c>
      <c r="K53" s="99">
        <f>I53+J53</f>
        <v>50278200</v>
      </c>
      <c r="L53" s="99">
        <v>50278200</v>
      </c>
      <c r="M53" s="99">
        <v>0</v>
      </c>
      <c r="N53" s="99">
        <f>L53+M53</f>
        <v>50278200</v>
      </c>
      <c r="O53" s="99">
        <v>50278200</v>
      </c>
      <c r="P53" s="99">
        <v>0</v>
      </c>
      <c r="Q53" s="99">
        <f>O53+P53</f>
        <v>50278200</v>
      </c>
      <c r="R53" s="99">
        <v>50278200</v>
      </c>
      <c r="S53" s="99"/>
      <c r="T53" s="99">
        <f>R53+S53</f>
        <v>50278200</v>
      </c>
      <c r="U53" s="89">
        <f t="shared" ref="U53:U55" si="75">I53+L53+O53+R53</f>
        <v>201112800</v>
      </c>
      <c r="V53" s="89">
        <f t="shared" ref="V53:V55" si="76">J53+M53+P53+S53</f>
        <v>0</v>
      </c>
      <c r="W53" s="89">
        <f t="shared" ref="W53:W55" si="77">U53+V53</f>
        <v>201112800</v>
      </c>
      <c r="X53" s="89">
        <f t="shared" ref="X53:X55" si="78">I53+L53</f>
        <v>100556400</v>
      </c>
      <c r="Y53" s="89">
        <f t="shared" si="71"/>
        <v>0</v>
      </c>
      <c r="Z53" s="89">
        <f t="shared" ref="Z53:Z55" si="79">X53+Y53</f>
        <v>100556400</v>
      </c>
      <c r="AA53" s="89">
        <f t="shared" ref="AA53:AA55" si="80">U53-X53</f>
        <v>100556400</v>
      </c>
      <c r="AB53" s="89">
        <f t="shared" ref="AB53:AB55" si="81">V53-Y53</f>
        <v>0</v>
      </c>
      <c r="AC53" s="89">
        <f t="shared" ref="AC53:AC55" si="82">AA53+AB53</f>
        <v>100556400</v>
      </c>
      <c r="AD53" s="89"/>
      <c r="AE53" s="89"/>
      <c r="AF53" s="89"/>
      <c r="AG53" s="89"/>
      <c r="AH53" s="90">
        <f t="shared" si="74"/>
        <v>0</v>
      </c>
      <c r="AI53" s="49"/>
      <c r="AJ53" s="49"/>
      <c r="AK53" s="49"/>
      <c r="AL53" s="49"/>
      <c r="AM53" s="49"/>
      <c r="AN53" s="49"/>
    </row>
    <row r="54" spans="2:41" s="24" customFormat="1" ht="68.25" customHeight="1" x14ac:dyDescent="0.2">
      <c r="B54" s="113" t="s">
        <v>16</v>
      </c>
      <c r="C54" s="146" t="s">
        <v>93</v>
      </c>
      <c r="D54" s="106" t="s">
        <v>269</v>
      </c>
      <c r="E54" s="132" t="s">
        <v>463</v>
      </c>
      <c r="F54" s="102" t="s">
        <v>156</v>
      </c>
      <c r="G54" s="195">
        <v>2022</v>
      </c>
      <c r="H54" s="201">
        <v>2025</v>
      </c>
      <c r="I54" s="99">
        <v>50278200</v>
      </c>
      <c r="J54" s="99">
        <v>0</v>
      </c>
      <c r="K54" s="99">
        <f>I54+J54</f>
        <v>50278200</v>
      </c>
      <c r="L54" s="99">
        <v>50278200</v>
      </c>
      <c r="M54" s="99">
        <v>0</v>
      </c>
      <c r="N54" s="99">
        <f>L54+M54</f>
        <v>50278200</v>
      </c>
      <c r="O54" s="99">
        <v>50278200</v>
      </c>
      <c r="P54" s="99">
        <v>0</v>
      </c>
      <c r="Q54" s="99">
        <f>O54+P54</f>
        <v>50278200</v>
      </c>
      <c r="R54" s="99">
        <v>50278200</v>
      </c>
      <c r="S54" s="99"/>
      <c r="T54" s="99">
        <f>R54+S54</f>
        <v>50278200</v>
      </c>
      <c r="U54" s="89">
        <f t="shared" si="75"/>
        <v>201112800</v>
      </c>
      <c r="V54" s="89">
        <f t="shared" si="76"/>
        <v>0</v>
      </c>
      <c r="W54" s="89">
        <f t="shared" si="77"/>
        <v>201112800</v>
      </c>
      <c r="X54" s="89">
        <f t="shared" si="78"/>
        <v>100556400</v>
      </c>
      <c r="Y54" s="89">
        <f t="shared" si="71"/>
        <v>0</v>
      </c>
      <c r="Z54" s="89">
        <f t="shared" si="79"/>
        <v>100556400</v>
      </c>
      <c r="AA54" s="89">
        <f t="shared" si="80"/>
        <v>100556400</v>
      </c>
      <c r="AB54" s="89">
        <f t="shared" si="81"/>
        <v>0</v>
      </c>
      <c r="AC54" s="89">
        <f t="shared" si="82"/>
        <v>100556400</v>
      </c>
      <c r="AD54" s="89"/>
      <c r="AE54" s="89"/>
      <c r="AF54" s="89"/>
      <c r="AG54" s="89"/>
      <c r="AH54" s="90">
        <f t="shared" si="74"/>
        <v>0</v>
      </c>
      <c r="AI54" s="49"/>
      <c r="AJ54" s="49"/>
      <c r="AK54" s="49"/>
      <c r="AL54" s="49"/>
      <c r="AM54" s="49"/>
      <c r="AN54" s="49"/>
    </row>
    <row r="55" spans="2:41" s="15" customFormat="1" ht="35.25" customHeight="1" x14ac:dyDescent="0.2">
      <c r="B55" s="113" t="s">
        <v>17</v>
      </c>
      <c r="C55" s="146" t="s">
        <v>444</v>
      </c>
      <c r="D55" s="129" t="s">
        <v>265</v>
      </c>
      <c r="E55" s="103" t="s">
        <v>120</v>
      </c>
      <c r="F55" s="103" t="s">
        <v>157</v>
      </c>
      <c r="G55" s="195">
        <v>2022</v>
      </c>
      <c r="H55" s="201">
        <v>2025</v>
      </c>
      <c r="I55" s="99">
        <v>600000</v>
      </c>
      <c r="J55" s="99">
        <v>0</v>
      </c>
      <c r="K55" s="99">
        <f>I55+J55</f>
        <v>600000</v>
      </c>
      <c r="L55" s="99">
        <v>600000</v>
      </c>
      <c r="M55" s="99">
        <v>0</v>
      </c>
      <c r="N55" s="99">
        <f>L55+M55</f>
        <v>600000</v>
      </c>
      <c r="O55" s="99">
        <v>600000</v>
      </c>
      <c r="P55" s="99">
        <v>0</v>
      </c>
      <c r="Q55" s="99">
        <f>O55+P55</f>
        <v>600000</v>
      </c>
      <c r="R55" s="99">
        <v>600000</v>
      </c>
      <c r="S55" s="99"/>
      <c r="T55" s="99">
        <f>R55+S55</f>
        <v>600000</v>
      </c>
      <c r="U55" s="89">
        <f t="shared" si="75"/>
        <v>2400000</v>
      </c>
      <c r="V55" s="89">
        <f t="shared" si="76"/>
        <v>0</v>
      </c>
      <c r="W55" s="89">
        <f t="shared" si="77"/>
        <v>2400000</v>
      </c>
      <c r="X55" s="89">
        <f t="shared" si="78"/>
        <v>1200000</v>
      </c>
      <c r="Y55" s="89">
        <f t="shared" si="71"/>
        <v>0</v>
      </c>
      <c r="Z55" s="89">
        <f t="shared" si="79"/>
        <v>1200000</v>
      </c>
      <c r="AA55" s="89">
        <f t="shared" si="80"/>
        <v>1200000</v>
      </c>
      <c r="AB55" s="89">
        <f t="shared" si="81"/>
        <v>0</v>
      </c>
      <c r="AC55" s="89">
        <f t="shared" si="82"/>
        <v>1200000</v>
      </c>
      <c r="AD55" s="89"/>
      <c r="AE55" s="89"/>
      <c r="AF55" s="89"/>
      <c r="AG55" s="89"/>
      <c r="AH55" s="90">
        <f t="shared" si="74"/>
        <v>0</v>
      </c>
      <c r="AI55" s="47"/>
      <c r="AJ55" s="47"/>
      <c r="AK55" s="47"/>
      <c r="AL55" s="47"/>
      <c r="AM55" s="47"/>
      <c r="AN55" s="47"/>
      <c r="AO55" s="37"/>
    </row>
    <row r="56" spans="2:41" ht="31.5" customHeight="1" x14ac:dyDescent="0.2">
      <c r="B56" s="115"/>
      <c r="C56" s="101" t="s">
        <v>30</v>
      </c>
      <c r="D56" s="109"/>
      <c r="E56" s="92"/>
      <c r="F56" s="92"/>
      <c r="G56" s="92"/>
      <c r="H56" s="92"/>
      <c r="I56" s="93">
        <f t="shared" ref="I56:AH56" si="83">SUM(I52:I55)</f>
        <v>151434600</v>
      </c>
      <c r="J56" s="93">
        <f t="shared" si="83"/>
        <v>0</v>
      </c>
      <c r="K56" s="93">
        <f t="shared" si="83"/>
        <v>151434600</v>
      </c>
      <c r="L56" s="93">
        <f t="shared" si="83"/>
        <v>151434600</v>
      </c>
      <c r="M56" s="93">
        <f t="shared" si="83"/>
        <v>0</v>
      </c>
      <c r="N56" s="93">
        <f t="shared" si="83"/>
        <v>151434600</v>
      </c>
      <c r="O56" s="93">
        <f t="shared" si="83"/>
        <v>151434600</v>
      </c>
      <c r="P56" s="93">
        <f t="shared" si="83"/>
        <v>0</v>
      </c>
      <c r="Q56" s="93">
        <f t="shared" si="83"/>
        <v>151434600</v>
      </c>
      <c r="R56" s="93">
        <f t="shared" si="83"/>
        <v>151434600</v>
      </c>
      <c r="S56" s="93">
        <f t="shared" si="83"/>
        <v>0</v>
      </c>
      <c r="T56" s="93">
        <f t="shared" si="83"/>
        <v>151434600</v>
      </c>
      <c r="U56" s="93">
        <f t="shared" si="83"/>
        <v>605738400</v>
      </c>
      <c r="V56" s="93">
        <f t="shared" si="83"/>
        <v>0</v>
      </c>
      <c r="W56" s="93">
        <f t="shared" si="83"/>
        <v>605738400</v>
      </c>
      <c r="X56" s="93">
        <f t="shared" si="83"/>
        <v>302869200</v>
      </c>
      <c r="Y56" s="93">
        <f t="shared" si="83"/>
        <v>0</v>
      </c>
      <c r="Z56" s="93">
        <f t="shared" si="83"/>
        <v>302869200</v>
      </c>
      <c r="AA56" s="93">
        <f t="shared" ref="AA56:AC56" si="84">SUM(AA52:AA55)</f>
        <v>302869200</v>
      </c>
      <c r="AB56" s="93">
        <f t="shared" si="84"/>
        <v>0</v>
      </c>
      <c r="AC56" s="93">
        <f t="shared" si="84"/>
        <v>302869200</v>
      </c>
      <c r="AD56" s="93">
        <f t="shared" si="83"/>
        <v>0</v>
      </c>
      <c r="AE56" s="93">
        <f t="shared" si="83"/>
        <v>0</v>
      </c>
      <c r="AF56" s="93">
        <f t="shared" si="83"/>
        <v>0</v>
      </c>
      <c r="AG56" s="93">
        <f t="shared" si="83"/>
        <v>0</v>
      </c>
      <c r="AH56" s="93">
        <f t="shared" si="83"/>
        <v>0</v>
      </c>
      <c r="AI56" s="49"/>
      <c r="AJ56" s="50"/>
      <c r="AK56" s="50"/>
      <c r="AL56" s="50"/>
      <c r="AM56" s="50"/>
      <c r="AN56" s="50"/>
    </row>
    <row r="57" spans="2:41" ht="59.25" customHeight="1" x14ac:dyDescent="0.2">
      <c r="B57" s="45">
        <v>2.2000000000000002</v>
      </c>
      <c r="C57" s="140" t="s">
        <v>94</v>
      </c>
      <c r="D57" s="106"/>
      <c r="E57" s="22"/>
      <c r="F57" s="22"/>
      <c r="G57" s="19"/>
      <c r="H57" s="19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5"/>
      <c r="AI57" s="49"/>
      <c r="AJ57" s="49"/>
      <c r="AK57" s="49"/>
      <c r="AL57" s="49"/>
      <c r="AM57" s="49"/>
      <c r="AN57" s="49"/>
    </row>
    <row r="58" spans="2:41" ht="13.5" customHeight="1" x14ac:dyDescent="0.2">
      <c r="B58" s="45"/>
      <c r="C58" s="85" t="s">
        <v>91</v>
      </c>
      <c r="D58" s="106"/>
      <c r="E58" s="22"/>
      <c r="F58" s="22"/>
      <c r="G58" s="19"/>
      <c r="H58" s="19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5"/>
    </row>
    <row r="59" spans="2:41" ht="38.450000000000003" customHeight="1" x14ac:dyDescent="0.2">
      <c r="B59" s="45" t="s">
        <v>18</v>
      </c>
      <c r="C59" s="18" t="s">
        <v>445</v>
      </c>
      <c r="D59" s="129" t="s">
        <v>265</v>
      </c>
      <c r="E59" s="102" t="s">
        <v>135</v>
      </c>
      <c r="F59" s="102" t="s">
        <v>470</v>
      </c>
      <c r="G59" s="114">
        <v>2022</v>
      </c>
      <c r="H59" s="114">
        <v>2025</v>
      </c>
      <c r="I59" s="99">
        <v>500000</v>
      </c>
      <c r="J59" s="99"/>
      <c r="K59" s="99">
        <f>I59+J59</f>
        <v>500000</v>
      </c>
      <c r="L59" s="99">
        <v>500000</v>
      </c>
      <c r="M59" s="99"/>
      <c r="N59" s="99">
        <f>L59+M59</f>
        <v>500000</v>
      </c>
      <c r="O59" s="99">
        <v>500000</v>
      </c>
      <c r="P59" s="99"/>
      <c r="Q59" s="99">
        <f>O59+P59</f>
        <v>500000</v>
      </c>
      <c r="R59" s="99">
        <v>500000</v>
      </c>
      <c r="S59" s="99"/>
      <c r="T59" s="99">
        <f>R59+S59</f>
        <v>500000</v>
      </c>
      <c r="U59" s="89">
        <f t="shared" ref="U59" si="85">I59+L59+O59+R59</f>
        <v>2000000</v>
      </c>
      <c r="V59" s="89">
        <f t="shared" ref="V59" si="86">J59+M59+P59+S59</f>
        <v>0</v>
      </c>
      <c r="W59" s="89">
        <f t="shared" ref="W59" si="87">U59+V59</f>
        <v>2000000</v>
      </c>
      <c r="X59" s="89">
        <f>I59+L59</f>
        <v>1000000</v>
      </c>
      <c r="Y59" s="89">
        <f>M59+P59</f>
        <v>0</v>
      </c>
      <c r="Z59" s="89">
        <f t="shared" ref="Z59" si="88">X59+Y59</f>
        <v>1000000</v>
      </c>
      <c r="AA59" s="89">
        <f t="shared" ref="AA59" si="89">U59-X59</f>
        <v>1000000</v>
      </c>
      <c r="AB59" s="89">
        <f>V59-Y59</f>
        <v>0</v>
      </c>
      <c r="AC59" s="89">
        <f t="shared" ref="AC59" si="90">AA59+AB59</f>
        <v>1000000</v>
      </c>
      <c r="AD59" s="89"/>
      <c r="AE59" s="89"/>
      <c r="AF59" s="89"/>
      <c r="AG59" s="89"/>
      <c r="AH59" s="90">
        <f t="shared" ref="AH59" si="91">W59-Z59-AC59</f>
        <v>0</v>
      </c>
    </row>
    <row r="60" spans="2:41" ht="19.5" customHeight="1" x14ac:dyDescent="0.2">
      <c r="B60" s="115"/>
      <c r="C60" s="101" t="s">
        <v>31</v>
      </c>
      <c r="D60" s="109"/>
      <c r="E60" s="92"/>
      <c r="F60" s="92"/>
      <c r="G60" s="92"/>
      <c r="H60" s="92"/>
      <c r="I60" s="93">
        <f t="shared" ref="I60:AH60" si="92">SUM(I59)</f>
        <v>500000</v>
      </c>
      <c r="J60" s="93">
        <f t="shared" si="92"/>
        <v>0</v>
      </c>
      <c r="K60" s="93">
        <f t="shared" si="92"/>
        <v>500000</v>
      </c>
      <c r="L60" s="93">
        <f t="shared" si="92"/>
        <v>500000</v>
      </c>
      <c r="M60" s="93">
        <f t="shared" si="92"/>
        <v>0</v>
      </c>
      <c r="N60" s="93">
        <f t="shared" si="92"/>
        <v>500000</v>
      </c>
      <c r="O60" s="93">
        <f t="shared" si="92"/>
        <v>500000</v>
      </c>
      <c r="P60" s="93">
        <f t="shared" si="92"/>
        <v>0</v>
      </c>
      <c r="Q60" s="93">
        <f t="shared" si="92"/>
        <v>500000</v>
      </c>
      <c r="R60" s="93">
        <f t="shared" si="92"/>
        <v>500000</v>
      </c>
      <c r="S60" s="93">
        <f t="shared" si="92"/>
        <v>0</v>
      </c>
      <c r="T60" s="93">
        <f t="shared" si="92"/>
        <v>500000</v>
      </c>
      <c r="U60" s="93">
        <f t="shared" si="92"/>
        <v>2000000</v>
      </c>
      <c r="V60" s="93">
        <f t="shared" si="92"/>
        <v>0</v>
      </c>
      <c r="W60" s="93">
        <f t="shared" si="92"/>
        <v>2000000</v>
      </c>
      <c r="X60" s="93">
        <f t="shared" si="92"/>
        <v>1000000</v>
      </c>
      <c r="Y60" s="93">
        <f t="shared" si="92"/>
        <v>0</v>
      </c>
      <c r="Z60" s="93">
        <f t="shared" si="92"/>
        <v>1000000</v>
      </c>
      <c r="AA60" s="93">
        <f t="shared" si="92"/>
        <v>1000000</v>
      </c>
      <c r="AB60" s="93">
        <f t="shared" si="92"/>
        <v>0</v>
      </c>
      <c r="AC60" s="93">
        <f t="shared" si="92"/>
        <v>1000000</v>
      </c>
      <c r="AD60" s="93">
        <f t="shared" si="92"/>
        <v>0</v>
      </c>
      <c r="AE60" s="93">
        <f t="shared" si="92"/>
        <v>0</v>
      </c>
      <c r="AF60" s="93">
        <f t="shared" si="92"/>
        <v>0</v>
      </c>
      <c r="AG60" s="93">
        <f t="shared" si="92"/>
        <v>0</v>
      </c>
      <c r="AH60" s="116">
        <f t="shared" si="92"/>
        <v>0</v>
      </c>
    </row>
    <row r="61" spans="2:41" ht="60" customHeight="1" x14ac:dyDescent="0.2">
      <c r="B61" s="45">
        <v>2.2999999999999998</v>
      </c>
      <c r="C61" s="140" t="s">
        <v>492</v>
      </c>
      <c r="D61" s="106"/>
      <c r="E61" s="22"/>
      <c r="F61" s="22"/>
      <c r="G61" s="19"/>
      <c r="H61" s="19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5"/>
    </row>
    <row r="62" spans="2:41" x14ac:dyDescent="0.2">
      <c r="B62" s="45"/>
      <c r="C62" s="85" t="s">
        <v>91</v>
      </c>
      <c r="D62" s="106"/>
      <c r="E62" s="22"/>
      <c r="F62" s="22"/>
      <c r="G62" s="19"/>
      <c r="H62" s="19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5"/>
    </row>
    <row r="63" spans="2:41" ht="34.5" customHeight="1" x14ac:dyDescent="0.2">
      <c r="B63" s="46" t="s">
        <v>19</v>
      </c>
      <c r="C63" s="18" t="s">
        <v>95</v>
      </c>
      <c r="D63" s="129" t="s">
        <v>265</v>
      </c>
      <c r="E63" s="102" t="s">
        <v>159</v>
      </c>
      <c r="F63" s="102" t="s">
        <v>471</v>
      </c>
      <c r="G63" s="114">
        <v>2022</v>
      </c>
      <c r="H63" s="201">
        <v>2025</v>
      </c>
      <c r="I63" s="99">
        <v>300000</v>
      </c>
      <c r="J63" s="88">
        <v>0</v>
      </c>
      <c r="K63" s="89">
        <f>I63+J63</f>
        <v>300000</v>
      </c>
      <c r="L63" s="99">
        <v>300000</v>
      </c>
      <c r="M63" s="89">
        <v>0</v>
      </c>
      <c r="N63" s="89">
        <f>L63+M63</f>
        <v>300000</v>
      </c>
      <c r="O63" s="99">
        <v>300000</v>
      </c>
      <c r="P63" s="89">
        <v>0</v>
      </c>
      <c r="Q63" s="89">
        <f>O63+P63</f>
        <v>300000</v>
      </c>
      <c r="R63" s="99">
        <v>300000</v>
      </c>
      <c r="S63" s="89">
        <f>AJ62+AM62</f>
        <v>0</v>
      </c>
      <c r="T63" s="89">
        <f>R63+S63</f>
        <v>300000</v>
      </c>
      <c r="U63" s="89">
        <f t="shared" ref="U63" si="93">I63+L63+O63+R63</f>
        <v>1200000</v>
      </c>
      <c r="V63" s="89">
        <f t="shared" ref="V63" si="94">J63+M63+P63+S63</f>
        <v>0</v>
      </c>
      <c r="W63" s="89">
        <f t="shared" ref="W63" si="95">U63+V63</f>
        <v>1200000</v>
      </c>
      <c r="X63" s="89">
        <f>I63+L63</f>
        <v>600000</v>
      </c>
      <c r="Y63" s="89">
        <f t="shared" ref="Y63:Y65" si="96">M63+P63</f>
        <v>0</v>
      </c>
      <c r="Z63" s="89">
        <f t="shared" ref="Z63" si="97">X63+Y63</f>
        <v>600000</v>
      </c>
      <c r="AA63" s="89">
        <f t="shared" ref="AA63:AA65" si="98">U63-X63</f>
        <v>600000</v>
      </c>
      <c r="AB63" s="89">
        <f>V63-Y63</f>
        <v>0</v>
      </c>
      <c r="AC63" s="89">
        <f t="shared" ref="AC63" si="99">AA63+AB63</f>
        <v>600000</v>
      </c>
      <c r="AD63" s="89"/>
      <c r="AE63" s="89"/>
      <c r="AF63" s="89"/>
      <c r="AG63" s="89"/>
      <c r="AH63" s="90">
        <f t="shared" ref="AH63:AH65" si="100">W63-Z63-AC63</f>
        <v>0</v>
      </c>
    </row>
    <row r="64" spans="2:41" ht="33" customHeight="1" x14ac:dyDescent="0.2">
      <c r="B64" s="46" t="s">
        <v>20</v>
      </c>
      <c r="C64" s="18" t="s">
        <v>96</v>
      </c>
      <c r="D64" s="129" t="s">
        <v>265</v>
      </c>
      <c r="E64" s="102" t="s">
        <v>159</v>
      </c>
      <c r="F64" s="102" t="s">
        <v>472</v>
      </c>
      <c r="G64" s="195">
        <v>2022</v>
      </c>
      <c r="H64" s="201">
        <v>2025</v>
      </c>
      <c r="I64" s="99">
        <v>300000</v>
      </c>
      <c r="J64" s="88">
        <v>0</v>
      </c>
      <c r="K64" s="89">
        <f>I64+J64</f>
        <v>300000</v>
      </c>
      <c r="L64" s="99">
        <v>300000</v>
      </c>
      <c r="M64" s="89">
        <v>0</v>
      </c>
      <c r="N64" s="89">
        <f>L64+M64</f>
        <v>300000</v>
      </c>
      <c r="O64" s="99">
        <v>300000</v>
      </c>
      <c r="P64" s="89">
        <v>0</v>
      </c>
      <c r="Q64" s="89">
        <f>O64+P64</f>
        <v>300000</v>
      </c>
      <c r="R64" s="99">
        <v>300000</v>
      </c>
      <c r="S64" s="89">
        <f>AJ63+AM63</f>
        <v>0</v>
      </c>
      <c r="T64" s="89">
        <f>R64+S64</f>
        <v>300000</v>
      </c>
      <c r="U64" s="89">
        <f>I64+L64+O64+R64</f>
        <v>1200000</v>
      </c>
      <c r="V64" s="89">
        <f t="shared" ref="V64:V65" si="101">J64+M64+P64+S64</f>
        <v>0</v>
      </c>
      <c r="W64" s="89">
        <f t="shared" ref="W64:W65" si="102">U64+V64</f>
        <v>1200000</v>
      </c>
      <c r="X64" s="89">
        <f>I64+L64</f>
        <v>600000</v>
      </c>
      <c r="Y64" s="89">
        <f t="shared" si="96"/>
        <v>0</v>
      </c>
      <c r="Z64" s="89">
        <f t="shared" ref="Z64:Z65" si="103">X64+Y64</f>
        <v>600000</v>
      </c>
      <c r="AA64" s="89">
        <f t="shared" si="98"/>
        <v>600000</v>
      </c>
      <c r="AB64" s="89">
        <f t="shared" ref="AB64:AB65" si="104">V64-Y64</f>
        <v>0</v>
      </c>
      <c r="AC64" s="89">
        <f t="shared" ref="AC64:AC65" si="105">AA64+AB64</f>
        <v>600000</v>
      </c>
      <c r="AD64" s="89"/>
      <c r="AE64" s="89"/>
      <c r="AF64" s="89"/>
      <c r="AG64" s="89"/>
      <c r="AH64" s="90">
        <f t="shared" si="100"/>
        <v>0</v>
      </c>
    </row>
    <row r="65" spans="2:41" s="24" customFormat="1" ht="34.5" customHeight="1" x14ac:dyDescent="0.2">
      <c r="B65" s="46" t="s">
        <v>97</v>
      </c>
      <c r="C65" s="18" t="s">
        <v>98</v>
      </c>
      <c r="D65" s="129" t="s">
        <v>265</v>
      </c>
      <c r="E65" s="102" t="s">
        <v>159</v>
      </c>
      <c r="F65" s="102" t="s">
        <v>473</v>
      </c>
      <c r="G65" s="195">
        <v>2022</v>
      </c>
      <c r="H65" s="201">
        <v>2025</v>
      </c>
      <c r="I65" s="99">
        <v>300000</v>
      </c>
      <c r="J65" s="88">
        <v>0</v>
      </c>
      <c r="K65" s="89">
        <f>I65+J65</f>
        <v>300000</v>
      </c>
      <c r="L65" s="99">
        <v>300000</v>
      </c>
      <c r="M65" s="89">
        <v>0</v>
      </c>
      <c r="N65" s="89">
        <f>L65+M65</f>
        <v>300000</v>
      </c>
      <c r="O65" s="99">
        <v>300000</v>
      </c>
      <c r="P65" s="89">
        <v>0</v>
      </c>
      <c r="Q65" s="89">
        <f>O65+P65</f>
        <v>300000</v>
      </c>
      <c r="R65" s="99">
        <v>300000</v>
      </c>
      <c r="S65" s="89">
        <f>AJ64+AM64</f>
        <v>0</v>
      </c>
      <c r="T65" s="89">
        <f>R65+S65</f>
        <v>300000</v>
      </c>
      <c r="U65" s="89">
        <f t="shared" ref="U65" si="106">I65+L65+O65+R65</f>
        <v>1200000</v>
      </c>
      <c r="V65" s="89">
        <f t="shared" si="101"/>
        <v>0</v>
      </c>
      <c r="W65" s="89">
        <f t="shared" si="102"/>
        <v>1200000</v>
      </c>
      <c r="X65" s="89">
        <f t="shared" ref="X65" si="107">I65+L65</f>
        <v>600000</v>
      </c>
      <c r="Y65" s="89">
        <f t="shared" si="96"/>
        <v>0</v>
      </c>
      <c r="Z65" s="89">
        <f t="shared" si="103"/>
        <v>600000</v>
      </c>
      <c r="AA65" s="89">
        <f t="shared" si="98"/>
        <v>600000</v>
      </c>
      <c r="AB65" s="89">
        <f t="shared" si="104"/>
        <v>0</v>
      </c>
      <c r="AC65" s="89">
        <f t="shared" si="105"/>
        <v>600000</v>
      </c>
      <c r="AD65" s="89"/>
      <c r="AE65" s="89"/>
      <c r="AF65" s="89"/>
      <c r="AG65" s="89"/>
      <c r="AH65" s="90">
        <f t="shared" si="100"/>
        <v>0</v>
      </c>
    </row>
    <row r="66" spans="2:41" ht="29.25" customHeight="1" x14ac:dyDescent="0.2">
      <c r="B66" s="115"/>
      <c r="C66" s="101" t="s">
        <v>32</v>
      </c>
      <c r="D66" s="109"/>
      <c r="E66" s="92"/>
      <c r="F66" s="92"/>
      <c r="G66" s="92"/>
      <c r="H66" s="92"/>
      <c r="I66" s="93">
        <f t="shared" ref="I66:AH66" si="108">SUM(I63:I65)</f>
        <v>900000</v>
      </c>
      <c r="J66" s="93">
        <f t="shared" si="108"/>
        <v>0</v>
      </c>
      <c r="K66" s="93">
        <f t="shared" si="108"/>
        <v>900000</v>
      </c>
      <c r="L66" s="93">
        <f t="shared" si="108"/>
        <v>900000</v>
      </c>
      <c r="M66" s="93">
        <f t="shared" si="108"/>
        <v>0</v>
      </c>
      <c r="N66" s="93">
        <f t="shared" si="108"/>
        <v>900000</v>
      </c>
      <c r="O66" s="93">
        <f t="shared" si="108"/>
        <v>900000</v>
      </c>
      <c r="P66" s="93">
        <f t="shared" si="108"/>
        <v>0</v>
      </c>
      <c r="Q66" s="93">
        <f t="shared" si="108"/>
        <v>900000</v>
      </c>
      <c r="R66" s="93">
        <f t="shared" si="108"/>
        <v>900000</v>
      </c>
      <c r="S66" s="93">
        <f t="shared" si="108"/>
        <v>0</v>
      </c>
      <c r="T66" s="93">
        <f t="shared" si="108"/>
        <v>900000</v>
      </c>
      <c r="U66" s="93">
        <f t="shared" si="108"/>
        <v>3600000</v>
      </c>
      <c r="V66" s="93">
        <f t="shared" si="108"/>
        <v>0</v>
      </c>
      <c r="W66" s="93">
        <f t="shared" si="108"/>
        <v>3600000</v>
      </c>
      <c r="X66" s="93">
        <f t="shared" si="108"/>
        <v>1800000</v>
      </c>
      <c r="Y66" s="93">
        <f t="shared" si="108"/>
        <v>0</v>
      </c>
      <c r="Z66" s="93">
        <f t="shared" si="108"/>
        <v>1800000</v>
      </c>
      <c r="AA66" s="93">
        <f t="shared" si="108"/>
        <v>1800000</v>
      </c>
      <c r="AB66" s="93">
        <f t="shared" si="108"/>
        <v>0</v>
      </c>
      <c r="AC66" s="93">
        <f t="shared" si="108"/>
        <v>1800000</v>
      </c>
      <c r="AD66" s="93">
        <f t="shared" si="108"/>
        <v>0</v>
      </c>
      <c r="AE66" s="93">
        <f t="shared" si="108"/>
        <v>0</v>
      </c>
      <c r="AF66" s="93">
        <f t="shared" si="108"/>
        <v>0</v>
      </c>
      <c r="AG66" s="93">
        <f t="shared" si="108"/>
        <v>0</v>
      </c>
      <c r="AH66" s="93">
        <f t="shared" si="108"/>
        <v>0</v>
      </c>
    </row>
    <row r="67" spans="2:41" ht="29.25" customHeight="1" x14ac:dyDescent="0.2">
      <c r="B67" s="64"/>
      <c r="C67" s="101" t="s">
        <v>220</v>
      </c>
      <c r="D67" s="109"/>
      <c r="E67" s="101"/>
      <c r="F67" s="101"/>
      <c r="G67" s="101"/>
      <c r="H67" s="101"/>
      <c r="I67" s="93">
        <f t="shared" ref="I67:AH67" si="109">I56+I60+I66</f>
        <v>152834600</v>
      </c>
      <c r="J67" s="93">
        <f t="shared" si="109"/>
        <v>0</v>
      </c>
      <c r="K67" s="93">
        <f t="shared" si="109"/>
        <v>152834600</v>
      </c>
      <c r="L67" s="93">
        <f t="shared" si="109"/>
        <v>152834600</v>
      </c>
      <c r="M67" s="93">
        <f t="shared" si="109"/>
        <v>0</v>
      </c>
      <c r="N67" s="93">
        <f t="shared" si="109"/>
        <v>152834600</v>
      </c>
      <c r="O67" s="93">
        <f t="shared" si="109"/>
        <v>152834600</v>
      </c>
      <c r="P67" s="93">
        <f t="shared" si="109"/>
        <v>0</v>
      </c>
      <c r="Q67" s="93">
        <f t="shared" si="109"/>
        <v>152834600</v>
      </c>
      <c r="R67" s="93">
        <f t="shared" si="109"/>
        <v>152834600</v>
      </c>
      <c r="S67" s="93">
        <f t="shared" si="109"/>
        <v>0</v>
      </c>
      <c r="T67" s="93">
        <f t="shared" si="109"/>
        <v>152834600</v>
      </c>
      <c r="U67" s="93">
        <f t="shared" si="109"/>
        <v>611338400</v>
      </c>
      <c r="V67" s="93">
        <f t="shared" si="109"/>
        <v>0</v>
      </c>
      <c r="W67" s="93">
        <f t="shared" si="109"/>
        <v>611338400</v>
      </c>
      <c r="X67" s="93">
        <f>X56+X60+X66</f>
        <v>305669200</v>
      </c>
      <c r="Y67" s="93">
        <f t="shared" si="109"/>
        <v>0</v>
      </c>
      <c r="Z67" s="93">
        <f t="shared" si="109"/>
        <v>305669200</v>
      </c>
      <c r="AA67" s="93">
        <f t="shared" si="109"/>
        <v>305669200</v>
      </c>
      <c r="AB67" s="93">
        <f t="shared" si="109"/>
        <v>0</v>
      </c>
      <c r="AC67" s="93">
        <f t="shared" si="109"/>
        <v>305669200</v>
      </c>
      <c r="AD67" s="93">
        <f t="shared" si="109"/>
        <v>0</v>
      </c>
      <c r="AE67" s="93">
        <f t="shared" si="109"/>
        <v>0</v>
      </c>
      <c r="AF67" s="93">
        <f t="shared" si="109"/>
        <v>0</v>
      </c>
      <c r="AG67" s="93">
        <f t="shared" si="109"/>
        <v>0</v>
      </c>
      <c r="AH67" s="93">
        <f t="shared" si="109"/>
        <v>0</v>
      </c>
    </row>
    <row r="68" spans="2:41" ht="23.25" customHeight="1" x14ac:dyDescent="0.2">
      <c r="B68" s="215" t="s">
        <v>76</v>
      </c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7"/>
    </row>
    <row r="69" spans="2:41" ht="19.5" customHeight="1" x14ac:dyDescent="0.2">
      <c r="B69" s="206" t="s">
        <v>72</v>
      </c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8"/>
    </row>
    <row r="70" spans="2:41" s="24" customFormat="1" ht="25.5" customHeight="1" x14ac:dyDescent="0.2">
      <c r="B70" s="209" t="s">
        <v>493</v>
      </c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1"/>
      <c r="AI70" s="53"/>
    </row>
    <row r="71" spans="2:41" s="15" customFormat="1" ht="27" customHeight="1" thickBot="1" x14ac:dyDescent="0.25">
      <c r="B71" s="212" t="s">
        <v>404</v>
      </c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  <c r="R71" s="213"/>
      <c r="S71" s="213"/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4"/>
      <c r="AI71" s="37"/>
      <c r="AJ71" s="37"/>
      <c r="AK71" s="37"/>
      <c r="AL71" s="37"/>
      <c r="AM71" s="37"/>
      <c r="AN71" s="37"/>
      <c r="AO71" s="37"/>
    </row>
    <row r="72" spans="2:41" ht="42.75" customHeight="1" thickBot="1" x14ac:dyDescent="0.25">
      <c r="B72" s="247" t="s">
        <v>0</v>
      </c>
      <c r="C72" s="226" t="s">
        <v>57</v>
      </c>
      <c r="D72" s="106" t="s">
        <v>58</v>
      </c>
      <c r="E72" s="226" t="s">
        <v>59</v>
      </c>
      <c r="F72" s="226"/>
      <c r="G72" s="218" t="s">
        <v>65</v>
      </c>
      <c r="H72" s="218"/>
      <c r="I72" s="225" t="s">
        <v>68</v>
      </c>
      <c r="J72" s="225"/>
      <c r="K72" s="225"/>
      <c r="L72" s="225" t="s">
        <v>69</v>
      </c>
      <c r="M72" s="225"/>
      <c r="N72" s="225"/>
      <c r="O72" s="225" t="s">
        <v>70</v>
      </c>
      <c r="P72" s="225"/>
      <c r="Q72" s="225"/>
      <c r="R72" s="225" t="s">
        <v>71</v>
      </c>
      <c r="S72" s="225"/>
      <c r="T72" s="225"/>
      <c r="U72" s="219" t="s">
        <v>290</v>
      </c>
      <c r="V72" s="220"/>
      <c r="W72" s="221"/>
      <c r="X72" s="225" t="s">
        <v>56</v>
      </c>
      <c r="Y72" s="225"/>
      <c r="Z72" s="225"/>
      <c r="AA72" s="225"/>
      <c r="AB72" s="225"/>
      <c r="AC72" s="225"/>
      <c r="AD72" s="225"/>
      <c r="AE72" s="225"/>
      <c r="AF72" s="225"/>
      <c r="AG72" s="225"/>
      <c r="AH72" s="229" t="s">
        <v>64</v>
      </c>
    </row>
    <row r="73" spans="2:41" ht="32.25" customHeight="1" thickBot="1" x14ac:dyDescent="0.25">
      <c r="B73" s="247"/>
      <c r="C73" s="226"/>
      <c r="D73" s="230" t="s">
        <v>60</v>
      </c>
      <c r="E73" s="227" t="s">
        <v>61</v>
      </c>
      <c r="F73" s="227" t="s">
        <v>80</v>
      </c>
      <c r="G73" s="218" t="s">
        <v>62</v>
      </c>
      <c r="H73" s="218" t="s">
        <v>63</v>
      </c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2"/>
      <c r="V73" s="223"/>
      <c r="W73" s="224"/>
      <c r="X73" s="241" t="s">
        <v>288</v>
      </c>
      <c r="Y73" s="242"/>
      <c r="Z73" s="243"/>
      <c r="AA73" s="241" t="s">
        <v>455</v>
      </c>
      <c r="AB73" s="242"/>
      <c r="AC73" s="243"/>
      <c r="AD73" s="225" t="s">
        <v>279</v>
      </c>
      <c r="AE73" s="225"/>
      <c r="AF73" s="225"/>
      <c r="AG73" s="225"/>
      <c r="AH73" s="229"/>
    </row>
    <row r="74" spans="2:41" ht="75.75" customHeight="1" thickBot="1" x14ac:dyDescent="0.25">
      <c r="B74" s="247"/>
      <c r="C74" s="226"/>
      <c r="D74" s="230"/>
      <c r="E74" s="228"/>
      <c r="F74" s="228"/>
      <c r="G74" s="218"/>
      <c r="H74" s="218"/>
      <c r="I74" s="143" t="s">
        <v>38</v>
      </c>
      <c r="J74" s="143" t="s">
        <v>39</v>
      </c>
      <c r="K74" s="143" t="s">
        <v>42</v>
      </c>
      <c r="L74" s="143" t="s">
        <v>38</v>
      </c>
      <c r="M74" s="143" t="s">
        <v>39</v>
      </c>
      <c r="N74" s="143" t="s">
        <v>42</v>
      </c>
      <c r="O74" s="143" t="s">
        <v>38</v>
      </c>
      <c r="P74" s="143" t="s">
        <v>39</v>
      </c>
      <c r="Q74" s="143" t="s">
        <v>42</v>
      </c>
      <c r="R74" s="143" t="s">
        <v>38</v>
      </c>
      <c r="S74" s="143" t="s">
        <v>39</v>
      </c>
      <c r="T74" s="143" t="s">
        <v>42</v>
      </c>
      <c r="U74" s="159" t="s">
        <v>38</v>
      </c>
      <c r="V74" s="160" t="s">
        <v>39</v>
      </c>
      <c r="W74" s="161" t="s">
        <v>42</v>
      </c>
      <c r="X74" s="143" t="s">
        <v>38</v>
      </c>
      <c r="Y74" s="143" t="s">
        <v>39</v>
      </c>
      <c r="Z74" s="143" t="s">
        <v>40</v>
      </c>
      <c r="AA74" s="187" t="s">
        <v>38</v>
      </c>
      <c r="AB74" s="188" t="s">
        <v>39</v>
      </c>
      <c r="AC74" s="189" t="s">
        <v>42</v>
      </c>
      <c r="AD74" s="143" t="s">
        <v>38</v>
      </c>
      <c r="AE74" s="143" t="s">
        <v>39</v>
      </c>
      <c r="AF74" s="143" t="s">
        <v>66</v>
      </c>
      <c r="AG74" s="143" t="s">
        <v>67</v>
      </c>
      <c r="AH74" s="144"/>
    </row>
    <row r="75" spans="2:41" ht="44.25" customHeight="1" x14ac:dyDescent="0.2">
      <c r="B75" s="113">
        <v>3.1</v>
      </c>
      <c r="C75" s="140" t="s">
        <v>99</v>
      </c>
      <c r="D75" s="106"/>
      <c r="E75" s="147"/>
      <c r="F75" s="147"/>
      <c r="G75" s="148"/>
      <c r="H75" s="148"/>
      <c r="I75" s="149"/>
      <c r="J75" s="149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1"/>
    </row>
    <row r="76" spans="2:41" s="15" customFormat="1" x14ac:dyDescent="0.2">
      <c r="B76" s="113"/>
      <c r="C76" s="85" t="s">
        <v>91</v>
      </c>
      <c r="D76" s="106"/>
      <c r="E76" s="22"/>
      <c r="F76" s="22"/>
      <c r="G76" s="19"/>
      <c r="H76" s="19"/>
      <c r="I76" s="94"/>
      <c r="J76" s="94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40"/>
      <c r="AI76" s="37"/>
      <c r="AJ76" s="37"/>
      <c r="AK76" s="37"/>
      <c r="AL76" s="37"/>
      <c r="AM76" s="37"/>
      <c r="AN76" s="37"/>
      <c r="AO76" s="37"/>
    </row>
    <row r="77" spans="2:41" s="98" customFormat="1" ht="101.25" customHeight="1" x14ac:dyDescent="0.2">
      <c r="B77" s="127" t="s">
        <v>478</v>
      </c>
      <c r="C77" s="128" t="s">
        <v>100</v>
      </c>
      <c r="D77" s="96" t="s">
        <v>269</v>
      </c>
      <c r="E77" s="130" t="s">
        <v>463</v>
      </c>
      <c r="F77" s="96" t="s">
        <v>465</v>
      </c>
      <c r="G77" s="153">
        <v>2022</v>
      </c>
      <c r="H77" s="201">
        <v>2023</v>
      </c>
      <c r="I77" s="99">
        <v>50278200</v>
      </c>
      <c r="J77" s="99">
        <v>0</v>
      </c>
      <c r="K77" s="99">
        <f>I77+J77</f>
        <v>50278200</v>
      </c>
      <c r="L77" s="99">
        <v>50278200</v>
      </c>
      <c r="M77" s="99">
        <v>0</v>
      </c>
      <c r="N77" s="99">
        <f>L77+M77</f>
        <v>50278200</v>
      </c>
      <c r="O77" s="99">
        <v>50278200</v>
      </c>
      <c r="P77" s="99">
        <v>0</v>
      </c>
      <c r="Q77" s="99">
        <f>O77+P77</f>
        <v>50278200</v>
      </c>
      <c r="R77" s="99">
        <v>50278200</v>
      </c>
      <c r="S77" s="99">
        <v>0</v>
      </c>
      <c r="T77" s="99">
        <f>R77+S77</f>
        <v>50278200</v>
      </c>
      <c r="U77" s="89">
        <f t="shared" ref="U77" si="110">I77+L77+O77+R77</f>
        <v>201112800</v>
      </c>
      <c r="V77" s="89">
        <f t="shared" ref="V77" si="111">J77+M77+P77+S77</f>
        <v>0</v>
      </c>
      <c r="W77" s="89">
        <f t="shared" ref="W77" si="112">U77+V77</f>
        <v>201112800</v>
      </c>
      <c r="X77" s="89">
        <f>I77+L77</f>
        <v>100556400</v>
      </c>
      <c r="Y77" s="89">
        <f>M77+P77</f>
        <v>0</v>
      </c>
      <c r="Z77" s="89">
        <f t="shared" ref="Z77" si="113">X77+Y77</f>
        <v>100556400</v>
      </c>
      <c r="AA77" s="89">
        <f t="shared" ref="AA77:AA79" si="114">U77-X77</f>
        <v>100556400</v>
      </c>
      <c r="AB77" s="89">
        <f>V77-Y77</f>
        <v>0</v>
      </c>
      <c r="AC77" s="89">
        <f t="shared" ref="AC77" si="115">AA77+AB77</f>
        <v>100556400</v>
      </c>
      <c r="AD77" s="89"/>
      <c r="AE77" s="89"/>
      <c r="AF77" s="89"/>
      <c r="AG77" s="89"/>
      <c r="AH77" s="90">
        <f t="shared" ref="AH77:AH79" si="116">W77-Z77-AC77</f>
        <v>0</v>
      </c>
    </row>
    <row r="78" spans="2:41" s="98" customFormat="1" ht="101.25" customHeight="1" x14ac:dyDescent="0.2">
      <c r="B78" s="127" t="s">
        <v>21</v>
      </c>
      <c r="C78" s="128" t="s">
        <v>102</v>
      </c>
      <c r="D78" s="96" t="s">
        <v>269</v>
      </c>
      <c r="E78" s="130" t="s">
        <v>463</v>
      </c>
      <c r="F78" s="130" t="s">
        <v>162</v>
      </c>
      <c r="G78" s="153">
        <v>2022</v>
      </c>
      <c r="H78" s="201">
        <v>2023</v>
      </c>
      <c r="I78" s="99">
        <v>50278200</v>
      </c>
      <c r="J78" s="99">
        <v>0</v>
      </c>
      <c r="K78" s="99">
        <f>I78+J78</f>
        <v>50278200</v>
      </c>
      <c r="L78" s="99">
        <v>50278200</v>
      </c>
      <c r="M78" s="99">
        <v>0</v>
      </c>
      <c r="N78" s="99">
        <f>L78+M78</f>
        <v>50278200</v>
      </c>
      <c r="O78" s="99">
        <v>50278200</v>
      </c>
      <c r="P78" s="99">
        <v>0</v>
      </c>
      <c r="Q78" s="99">
        <f>O78+P78</f>
        <v>50278200</v>
      </c>
      <c r="R78" s="99">
        <v>50278200</v>
      </c>
      <c r="S78" s="99">
        <v>0</v>
      </c>
      <c r="T78" s="99">
        <f>R78+S78</f>
        <v>50278200</v>
      </c>
      <c r="U78" s="89">
        <f t="shared" ref="U78:U79" si="117">I78+L78+O78+R78</f>
        <v>201112800</v>
      </c>
      <c r="V78" s="89">
        <f t="shared" ref="V78:V79" si="118">J78+M78+P78+S78</f>
        <v>0</v>
      </c>
      <c r="W78" s="89">
        <f t="shared" ref="W78:W79" si="119">U78+V78</f>
        <v>201112800</v>
      </c>
      <c r="X78" s="89">
        <f t="shared" ref="X78" si="120">I78+L78</f>
        <v>100556400</v>
      </c>
      <c r="Y78" s="89">
        <f t="shared" ref="Y78:Y79" si="121">M78+P78</f>
        <v>0</v>
      </c>
      <c r="Z78" s="89">
        <f t="shared" ref="Z78:Z79" si="122">X78+Y78</f>
        <v>100556400</v>
      </c>
      <c r="AA78" s="89">
        <f t="shared" si="114"/>
        <v>100556400</v>
      </c>
      <c r="AB78" s="89">
        <f t="shared" ref="AB78:AB79" si="123">V78-Y78</f>
        <v>0</v>
      </c>
      <c r="AC78" s="89">
        <f t="shared" ref="AC78:AC79" si="124">AA78+AB78</f>
        <v>100556400</v>
      </c>
      <c r="AD78" s="89"/>
      <c r="AE78" s="89"/>
      <c r="AF78" s="89"/>
      <c r="AG78" s="89"/>
      <c r="AH78" s="90">
        <f t="shared" si="116"/>
        <v>0</v>
      </c>
    </row>
    <row r="79" spans="2:41" ht="57.75" customHeight="1" x14ac:dyDescent="0.25">
      <c r="B79" s="46" t="s">
        <v>101</v>
      </c>
      <c r="C79" s="194" t="s">
        <v>160</v>
      </c>
      <c r="D79" s="106" t="s">
        <v>274</v>
      </c>
      <c r="E79" s="20" t="s">
        <v>115</v>
      </c>
      <c r="F79" s="21" t="s">
        <v>103</v>
      </c>
      <c r="G79" s="153">
        <v>2022</v>
      </c>
      <c r="H79" s="201">
        <v>2023</v>
      </c>
      <c r="I79" s="99">
        <v>450000</v>
      </c>
      <c r="J79" s="99">
        <v>0</v>
      </c>
      <c r="K79" s="89">
        <f>I79+J79</f>
        <v>450000</v>
      </c>
      <c r="L79" s="99">
        <v>450000</v>
      </c>
      <c r="M79" s="88">
        <v>0</v>
      </c>
      <c r="N79" s="89">
        <f>L79+M79</f>
        <v>450000</v>
      </c>
      <c r="O79" s="99">
        <v>450000</v>
      </c>
      <c r="P79" s="88">
        <v>0</v>
      </c>
      <c r="Q79" s="89">
        <f>O79+P79</f>
        <v>450000</v>
      </c>
      <c r="R79" s="99">
        <v>450000</v>
      </c>
      <c r="S79" s="88">
        <v>0</v>
      </c>
      <c r="T79" s="89">
        <f>R79+S79</f>
        <v>450000</v>
      </c>
      <c r="U79" s="89">
        <f t="shared" si="117"/>
        <v>1800000</v>
      </c>
      <c r="V79" s="89">
        <f t="shared" si="118"/>
        <v>0</v>
      </c>
      <c r="W79" s="89">
        <f t="shared" si="119"/>
        <v>1800000</v>
      </c>
      <c r="X79" s="89">
        <f>I79+L79</f>
        <v>900000</v>
      </c>
      <c r="Y79" s="89">
        <f t="shared" si="121"/>
        <v>0</v>
      </c>
      <c r="Z79" s="89">
        <f t="shared" si="122"/>
        <v>900000</v>
      </c>
      <c r="AA79" s="89">
        <f t="shared" si="114"/>
        <v>900000</v>
      </c>
      <c r="AB79" s="89">
        <f t="shared" si="123"/>
        <v>0</v>
      </c>
      <c r="AC79" s="89">
        <f t="shared" si="124"/>
        <v>900000</v>
      </c>
      <c r="AD79" s="89"/>
      <c r="AE79" s="89"/>
      <c r="AF79" s="89"/>
      <c r="AG79" s="89"/>
      <c r="AH79" s="90">
        <f t="shared" si="116"/>
        <v>0</v>
      </c>
    </row>
    <row r="80" spans="2:41" ht="26.25" customHeight="1" x14ac:dyDescent="0.2">
      <c r="B80" s="115"/>
      <c r="C80" s="101" t="s">
        <v>33</v>
      </c>
      <c r="D80" s="109"/>
      <c r="E80" s="92"/>
      <c r="F80" s="92"/>
      <c r="G80" s="92"/>
      <c r="H80" s="92"/>
      <c r="I80" s="93">
        <f t="shared" ref="I80:AH80" si="125">SUM(I77:I79)</f>
        <v>101006400</v>
      </c>
      <c r="J80" s="93">
        <f t="shared" si="125"/>
        <v>0</v>
      </c>
      <c r="K80" s="93">
        <f t="shared" si="125"/>
        <v>101006400</v>
      </c>
      <c r="L80" s="93">
        <f t="shared" si="125"/>
        <v>101006400</v>
      </c>
      <c r="M80" s="93">
        <f t="shared" si="125"/>
        <v>0</v>
      </c>
      <c r="N80" s="93">
        <f t="shared" si="125"/>
        <v>101006400</v>
      </c>
      <c r="O80" s="93">
        <f t="shared" si="125"/>
        <v>101006400</v>
      </c>
      <c r="P80" s="93">
        <f t="shared" si="125"/>
        <v>0</v>
      </c>
      <c r="Q80" s="93">
        <f t="shared" si="125"/>
        <v>101006400</v>
      </c>
      <c r="R80" s="93">
        <f t="shared" si="125"/>
        <v>101006400</v>
      </c>
      <c r="S80" s="93">
        <f t="shared" si="125"/>
        <v>0</v>
      </c>
      <c r="T80" s="93">
        <f t="shared" si="125"/>
        <v>101006400</v>
      </c>
      <c r="U80" s="93">
        <f t="shared" si="125"/>
        <v>404025600</v>
      </c>
      <c r="V80" s="93">
        <f t="shared" si="125"/>
        <v>0</v>
      </c>
      <c r="W80" s="93">
        <f t="shared" si="125"/>
        <v>404025600</v>
      </c>
      <c r="X80" s="93">
        <f t="shared" si="125"/>
        <v>202012800</v>
      </c>
      <c r="Y80" s="93">
        <f t="shared" si="125"/>
        <v>0</v>
      </c>
      <c r="Z80" s="93">
        <f t="shared" si="125"/>
        <v>202012800</v>
      </c>
      <c r="AA80" s="93">
        <f t="shared" si="125"/>
        <v>202012800</v>
      </c>
      <c r="AB80" s="93">
        <f t="shared" si="125"/>
        <v>0</v>
      </c>
      <c r="AC80" s="93">
        <f t="shared" si="125"/>
        <v>202012800</v>
      </c>
      <c r="AD80" s="93">
        <f t="shared" si="125"/>
        <v>0</v>
      </c>
      <c r="AE80" s="93">
        <f t="shared" si="125"/>
        <v>0</v>
      </c>
      <c r="AF80" s="93">
        <f t="shared" si="125"/>
        <v>0</v>
      </c>
      <c r="AG80" s="93">
        <f t="shared" si="125"/>
        <v>0</v>
      </c>
      <c r="AH80" s="116">
        <f t="shared" si="125"/>
        <v>0</v>
      </c>
    </row>
    <row r="81" spans="1:41" ht="35.25" customHeight="1" x14ac:dyDescent="0.2">
      <c r="B81" s="115"/>
      <c r="C81" s="101" t="s">
        <v>221</v>
      </c>
      <c r="D81" s="109"/>
      <c r="E81" s="101"/>
      <c r="F81" s="101"/>
      <c r="G81" s="101"/>
      <c r="H81" s="101"/>
      <c r="I81" s="93">
        <f t="shared" ref="I81:AH81" si="126">I80</f>
        <v>101006400</v>
      </c>
      <c r="J81" s="93">
        <f t="shared" si="126"/>
        <v>0</v>
      </c>
      <c r="K81" s="93">
        <f t="shared" si="126"/>
        <v>101006400</v>
      </c>
      <c r="L81" s="93">
        <f t="shared" si="126"/>
        <v>101006400</v>
      </c>
      <c r="M81" s="93">
        <f t="shared" si="126"/>
        <v>0</v>
      </c>
      <c r="N81" s="93">
        <f t="shared" si="126"/>
        <v>101006400</v>
      </c>
      <c r="O81" s="93">
        <f t="shared" si="126"/>
        <v>101006400</v>
      </c>
      <c r="P81" s="93">
        <f t="shared" si="126"/>
        <v>0</v>
      </c>
      <c r="Q81" s="93">
        <f t="shared" si="126"/>
        <v>101006400</v>
      </c>
      <c r="R81" s="93">
        <f t="shared" si="126"/>
        <v>101006400</v>
      </c>
      <c r="S81" s="93">
        <f t="shared" si="126"/>
        <v>0</v>
      </c>
      <c r="T81" s="93">
        <f t="shared" si="126"/>
        <v>101006400</v>
      </c>
      <c r="U81" s="93">
        <f t="shared" si="126"/>
        <v>404025600</v>
      </c>
      <c r="V81" s="93">
        <f t="shared" si="126"/>
        <v>0</v>
      </c>
      <c r="W81" s="93">
        <f t="shared" si="126"/>
        <v>404025600</v>
      </c>
      <c r="X81" s="93">
        <f t="shared" si="126"/>
        <v>202012800</v>
      </c>
      <c r="Y81" s="93">
        <f t="shared" si="126"/>
        <v>0</v>
      </c>
      <c r="Z81" s="93">
        <f t="shared" si="126"/>
        <v>202012800</v>
      </c>
      <c r="AA81" s="93">
        <f t="shared" si="126"/>
        <v>202012800</v>
      </c>
      <c r="AB81" s="93">
        <f t="shared" si="126"/>
        <v>0</v>
      </c>
      <c r="AC81" s="93">
        <f t="shared" si="126"/>
        <v>202012800</v>
      </c>
      <c r="AD81" s="93">
        <f t="shared" si="126"/>
        <v>0</v>
      </c>
      <c r="AE81" s="93">
        <f t="shared" si="126"/>
        <v>0</v>
      </c>
      <c r="AF81" s="93">
        <f t="shared" si="126"/>
        <v>0</v>
      </c>
      <c r="AG81" s="93">
        <f t="shared" si="126"/>
        <v>0</v>
      </c>
      <c r="AH81" s="93">
        <f t="shared" si="126"/>
        <v>0</v>
      </c>
    </row>
    <row r="82" spans="1:41" s="57" customFormat="1" ht="23.25" customHeight="1" x14ac:dyDescent="0.2">
      <c r="A82" s="24"/>
      <c r="B82" s="215" t="s">
        <v>76</v>
      </c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7"/>
      <c r="AI82" s="24"/>
      <c r="AJ82" s="24"/>
      <c r="AK82" s="24"/>
      <c r="AL82" s="24"/>
    </row>
    <row r="83" spans="1:41" s="57" customFormat="1" ht="23.25" customHeight="1" x14ac:dyDescent="0.2">
      <c r="A83" s="24"/>
      <c r="B83" s="206" t="s">
        <v>72</v>
      </c>
      <c r="C83" s="207"/>
      <c r="D83" s="207"/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8"/>
      <c r="AI83" s="24"/>
      <c r="AJ83" s="24"/>
      <c r="AK83" s="24"/>
      <c r="AL83" s="24"/>
    </row>
    <row r="84" spans="1:41" s="58" customFormat="1" ht="18" customHeight="1" x14ac:dyDescent="0.2">
      <c r="A84" s="37"/>
      <c r="B84" s="209" t="s">
        <v>494</v>
      </c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1"/>
      <c r="AI84" s="37"/>
      <c r="AJ84" s="37"/>
      <c r="AK84" s="37"/>
      <c r="AL84" s="37"/>
    </row>
    <row r="85" spans="1:41" s="15" customFormat="1" ht="29.25" customHeight="1" thickBot="1" x14ac:dyDescent="0.25">
      <c r="B85" s="212" t="s">
        <v>398</v>
      </c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4"/>
      <c r="AI85" s="37"/>
      <c r="AJ85" s="37"/>
      <c r="AK85" s="37"/>
      <c r="AL85" s="37"/>
      <c r="AM85" s="37"/>
      <c r="AN85" s="37"/>
      <c r="AO85" s="37"/>
    </row>
    <row r="86" spans="1:41" ht="41.25" customHeight="1" thickBot="1" x14ac:dyDescent="0.25">
      <c r="B86" s="247" t="s">
        <v>0</v>
      </c>
      <c r="C86" s="226" t="s">
        <v>57</v>
      </c>
      <c r="D86" s="106" t="s">
        <v>58</v>
      </c>
      <c r="E86" s="226" t="s">
        <v>59</v>
      </c>
      <c r="F86" s="226"/>
      <c r="G86" s="218" t="s">
        <v>65</v>
      </c>
      <c r="H86" s="218"/>
      <c r="I86" s="225" t="s">
        <v>68</v>
      </c>
      <c r="J86" s="225"/>
      <c r="K86" s="225"/>
      <c r="L86" s="225" t="s">
        <v>69</v>
      </c>
      <c r="M86" s="225"/>
      <c r="N86" s="225"/>
      <c r="O86" s="225" t="s">
        <v>70</v>
      </c>
      <c r="P86" s="225"/>
      <c r="Q86" s="225"/>
      <c r="R86" s="225" t="s">
        <v>71</v>
      </c>
      <c r="S86" s="225"/>
      <c r="T86" s="225"/>
      <c r="U86" s="219" t="s">
        <v>290</v>
      </c>
      <c r="V86" s="220"/>
      <c r="W86" s="221"/>
      <c r="X86" s="225" t="s">
        <v>56</v>
      </c>
      <c r="Y86" s="225"/>
      <c r="Z86" s="225"/>
      <c r="AA86" s="225"/>
      <c r="AB86" s="225"/>
      <c r="AC86" s="225"/>
      <c r="AD86" s="225"/>
      <c r="AE86" s="225"/>
      <c r="AF86" s="225"/>
      <c r="AG86" s="225"/>
      <c r="AH86" s="229" t="s">
        <v>64</v>
      </c>
    </row>
    <row r="87" spans="1:41" ht="25.5" customHeight="1" thickBot="1" x14ac:dyDescent="0.25">
      <c r="B87" s="247"/>
      <c r="C87" s="226"/>
      <c r="D87" s="230" t="s">
        <v>60</v>
      </c>
      <c r="E87" s="227" t="s">
        <v>61</v>
      </c>
      <c r="F87" s="227" t="s">
        <v>80</v>
      </c>
      <c r="G87" s="218" t="s">
        <v>62</v>
      </c>
      <c r="H87" s="218" t="s">
        <v>63</v>
      </c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2"/>
      <c r="V87" s="223"/>
      <c r="W87" s="224"/>
      <c r="X87" s="241" t="s">
        <v>288</v>
      </c>
      <c r="Y87" s="242"/>
      <c r="Z87" s="243"/>
      <c r="AA87" s="241" t="s">
        <v>455</v>
      </c>
      <c r="AB87" s="242"/>
      <c r="AC87" s="243"/>
      <c r="AD87" s="242" t="s">
        <v>279</v>
      </c>
      <c r="AE87" s="242"/>
      <c r="AF87" s="242"/>
      <c r="AG87" s="243"/>
      <c r="AH87" s="229"/>
    </row>
    <row r="88" spans="1:41" ht="44.25" customHeight="1" thickBot="1" x14ac:dyDescent="0.25">
      <c r="B88" s="247"/>
      <c r="C88" s="226"/>
      <c r="D88" s="230"/>
      <c r="E88" s="228"/>
      <c r="F88" s="228"/>
      <c r="G88" s="218"/>
      <c r="H88" s="218"/>
      <c r="I88" s="143" t="s">
        <v>38</v>
      </c>
      <c r="J88" s="143" t="s">
        <v>39</v>
      </c>
      <c r="K88" s="143" t="s">
        <v>42</v>
      </c>
      <c r="L88" s="143" t="s">
        <v>38</v>
      </c>
      <c r="M88" s="143" t="s">
        <v>39</v>
      </c>
      <c r="N88" s="143" t="s">
        <v>42</v>
      </c>
      <c r="O88" s="143" t="s">
        <v>38</v>
      </c>
      <c r="P88" s="143" t="s">
        <v>39</v>
      </c>
      <c r="Q88" s="143" t="s">
        <v>42</v>
      </c>
      <c r="R88" s="143" t="s">
        <v>38</v>
      </c>
      <c r="S88" s="143" t="s">
        <v>39</v>
      </c>
      <c r="T88" s="143" t="s">
        <v>42</v>
      </c>
      <c r="U88" s="159" t="s">
        <v>38</v>
      </c>
      <c r="V88" s="160" t="s">
        <v>39</v>
      </c>
      <c r="W88" s="161" t="s">
        <v>42</v>
      </c>
      <c r="X88" s="143" t="s">
        <v>38</v>
      </c>
      <c r="Y88" s="143" t="s">
        <v>39</v>
      </c>
      <c r="Z88" s="143" t="s">
        <v>40</v>
      </c>
      <c r="AA88" s="187" t="s">
        <v>38</v>
      </c>
      <c r="AB88" s="188" t="s">
        <v>39</v>
      </c>
      <c r="AC88" s="189" t="s">
        <v>42</v>
      </c>
      <c r="AD88" s="143" t="s">
        <v>38</v>
      </c>
      <c r="AE88" s="143" t="s">
        <v>39</v>
      </c>
      <c r="AF88" s="143" t="s">
        <v>66</v>
      </c>
      <c r="AG88" s="143" t="s">
        <v>67</v>
      </c>
      <c r="AH88" s="144"/>
    </row>
    <row r="89" spans="1:41" ht="50.25" customHeight="1" x14ac:dyDescent="0.2">
      <c r="B89" s="113">
        <v>4.0999999999999996</v>
      </c>
      <c r="C89" s="140" t="s">
        <v>104</v>
      </c>
      <c r="D89" s="106"/>
      <c r="E89" s="22"/>
      <c r="F89" s="22"/>
      <c r="G89" s="19"/>
      <c r="H89" s="19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5"/>
    </row>
    <row r="90" spans="1:41" ht="13.5" customHeight="1" x14ac:dyDescent="0.2">
      <c r="B90" s="113"/>
      <c r="C90" s="85" t="s">
        <v>91</v>
      </c>
      <c r="D90" s="106"/>
      <c r="E90" s="22"/>
      <c r="F90" s="22"/>
      <c r="G90" s="19"/>
      <c r="H90" s="19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5"/>
    </row>
    <row r="91" spans="1:41" ht="63" customHeight="1" x14ac:dyDescent="0.2">
      <c r="B91" s="48" t="s">
        <v>22</v>
      </c>
      <c r="C91" s="104" t="s">
        <v>176</v>
      </c>
      <c r="D91" s="106" t="s">
        <v>265</v>
      </c>
      <c r="E91" s="20" t="s">
        <v>154</v>
      </c>
      <c r="F91" s="21" t="s">
        <v>421</v>
      </c>
      <c r="G91" s="114">
        <v>2022</v>
      </c>
      <c r="H91" s="201">
        <v>2025</v>
      </c>
      <c r="I91" s="99">
        <v>7500000</v>
      </c>
      <c r="J91" s="88">
        <v>0</v>
      </c>
      <c r="K91" s="100">
        <f>I91+J91</f>
        <v>7500000</v>
      </c>
      <c r="L91" s="99">
        <v>7500000</v>
      </c>
      <c r="M91" s="100">
        <v>0</v>
      </c>
      <c r="N91" s="100">
        <f>L91+M91</f>
        <v>7500000</v>
      </c>
      <c r="O91" s="99">
        <v>7500000</v>
      </c>
      <c r="P91" s="100">
        <v>0</v>
      </c>
      <c r="Q91" s="100">
        <f>O91+P91</f>
        <v>7500000</v>
      </c>
      <c r="R91" s="99">
        <v>7500000</v>
      </c>
      <c r="S91" s="100">
        <v>0</v>
      </c>
      <c r="T91" s="100">
        <f>R91+S91</f>
        <v>7500000</v>
      </c>
      <c r="U91" s="89">
        <f t="shared" ref="U91" si="127">I91+L91+O91+R91</f>
        <v>30000000</v>
      </c>
      <c r="V91" s="89">
        <f t="shared" ref="V91" si="128">J91+M91+P91+S91</f>
        <v>0</v>
      </c>
      <c r="W91" s="89">
        <f t="shared" ref="W91" si="129">U91+V91</f>
        <v>30000000</v>
      </c>
      <c r="X91" s="89">
        <f>I91+L91</f>
        <v>15000000</v>
      </c>
      <c r="Y91" s="89">
        <f t="shared" ref="Y91:Y92" si="130">M91+P91</f>
        <v>0</v>
      </c>
      <c r="Z91" s="89">
        <f t="shared" ref="Z91" si="131">X91+Y91</f>
        <v>15000000</v>
      </c>
      <c r="AA91" s="89">
        <f t="shared" ref="AA91:AB92" si="132">U91-X91</f>
        <v>15000000</v>
      </c>
      <c r="AB91" s="89">
        <f t="shared" si="132"/>
        <v>0</v>
      </c>
      <c r="AC91" s="89">
        <f t="shared" ref="AC91" si="133">AA91+AB91</f>
        <v>15000000</v>
      </c>
      <c r="AD91" s="89"/>
      <c r="AE91" s="89"/>
      <c r="AF91" s="89"/>
      <c r="AG91" s="89"/>
      <c r="AH91" s="90">
        <f t="shared" ref="AH91:AH92" si="134">W91-Z91-AC91</f>
        <v>0</v>
      </c>
    </row>
    <row r="92" spans="1:41" ht="60" customHeight="1" x14ac:dyDescent="0.2">
      <c r="B92" s="48" t="s">
        <v>23</v>
      </c>
      <c r="C92" s="104" t="s">
        <v>177</v>
      </c>
      <c r="D92" s="106" t="s">
        <v>265</v>
      </c>
      <c r="E92" s="20" t="s">
        <v>154</v>
      </c>
      <c r="F92" s="21" t="s">
        <v>421</v>
      </c>
      <c r="G92" s="195">
        <v>2022</v>
      </c>
      <c r="H92" s="201">
        <v>2025</v>
      </c>
      <c r="I92" s="99">
        <v>5000000</v>
      </c>
      <c r="J92" s="88">
        <v>0</v>
      </c>
      <c r="K92" s="100">
        <f>I92+J92</f>
        <v>5000000</v>
      </c>
      <c r="L92" s="99">
        <v>5000000</v>
      </c>
      <c r="M92" s="100">
        <v>0</v>
      </c>
      <c r="N92" s="100">
        <f>L92+M92</f>
        <v>5000000</v>
      </c>
      <c r="O92" s="99">
        <v>5000000</v>
      </c>
      <c r="P92" s="100">
        <v>0</v>
      </c>
      <c r="Q92" s="100">
        <f>O92+P92</f>
        <v>5000000</v>
      </c>
      <c r="R92" s="99">
        <v>5000000</v>
      </c>
      <c r="S92" s="100">
        <v>0</v>
      </c>
      <c r="T92" s="100">
        <f>R92+S92</f>
        <v>5000000</v>
      </c>
      <c r="U92" s="89">
        <f t="shared" ref="U92" si="135">I92+L92+O92+R92</f>
        <v>20000000</v>
      </c>
      <c r="V92" s="89">
        <f t="shared" ref="V92" si="136">J92+M92+P92+S92</f>
        <v>0</v>
      </c>
      <c r="W92" s="89">
        <f t="shared" ref="W92" si="137">U92+V92</f>
        <v>20000000</v>
      </c>
      <c r="X92" s="89">
        <f t="shared" ref="X92" si="138">I92+L92</f>
        <v>10000000</v>
      </c>
      <c r="Y92" s="89">
        <f t="shared" si="130"/>
        <v>0</v>
      </c>
      <c r="Z92" s="89">
        <f t="shared" ref="Z92" si="139">X92+Y92</f>
        <v>10000000</v>
      </c>
      <c r="AA92" s="89">
        <f t="shared" si="132"/>
        <v>10000000</v>
      </c>
      <c r="AB92" s="89">
        <f t="shared" si="132"/>
        <v>0</v>
      </c>
      <c r="AC92" s="89">
        <f t="shared" ref="AC92" si="140">AA92+AB92</f>
        <v>10000000</v>
      </c>
      <c r="AD92" s="89"/>
      <c r="AE92" s="89"/>
      <c r="AF92" s="89"/>
      <c r="AG92" s="89"/>
      <c r="AH92" s="90">
        <f t="shared" si="134"/>
        <v>0</v>
      </c>
    </row>
    <row r="93" spans="1:41" ht="33" customHeight="1" x14ac:dyDescent="0.2">
      <c r="B93" s="115"/>
      <c r="C93" s="101" t="s">
        <v>35</v>
      </c>
      <c r="D93" s="109"/>
      <c r="E93" s="92"/>
      <c r="F93" s="92"/>
      <c r="G93" s="92"/>
      <c r="H93" s="92"/>
      <c r="I93" s="93">
        <f t="shared" ref="I93:AH93" si="141">SUM(I90:I92)</f>
        <v>12500000</v>
      </c>
      <c r="J93" s="93">
        <f t="shared" si="141"/>
        <v>0</v>
      </c>
      <c r="K93" s="93">
        <f t="shared" si="141"/>
        <v>12500000</v>
      </c>
      <c r="L93" s="93">
        <f t="shared" si="141"/>
        <v>12500000</v>
      </c>
      <c r="M93" s="93">
        <f t="shared" si="141"/>
        <v>0</v>
      </c>
      <c r="N93" s="93">
        <f t="shared" si="141"/>
        <v>12500000</v>
      </c>
      <c r="O93" s="93">
        <f t="shared" si="141"/>
        <v>12500000</v>
      </c>
      <c r="P93" s="93">
        <f t="shared" si="141"/>
        <v>0</v>
      </c>
      <c r="Q93" s="93">
        <f t="shared" si="141"/>
        <v>12500000</v>
      </c>
      <c r="R93" s="93">
        <f t="shared" si="141"/>
        <v>12500000</v>
      </c>
      <c r="S93" s="93">
        <f t="shared" si="141"/>
        <v>0</v>
      </c>
      <c r="T93" s="93">
        <f t="shared" si="141"/>
        <v>12500000</v>
      </c>
      <c r="U93" s="93">
        <f t="shared" si="141"/>
        <v>50000000</v>
      </c>
      <c r="V93" s="93">
        <f t="shared" si="141"/>
        <v>0</v>
      </c>
      <c r="W93" s="93">
        <f t="shared" si="141"/>
        <v>50000000</v>
      </c>
      <c r="X93" s="93">
        <f t="shared" si="141"/>
        <v>25000000</v>
      </c>
      <c r="Y93" s="93">
        <f t="shared" si="141"/>
        <v>0</v>
      </c>
      <c r="Z93" s="93">
        <f t="shared" si="141"/>
        <v>25000000</v>
      </c>
      <c r="AA93" s="93">
        <f t="shared" si="141"/>
        <v>25000000</v>
      </c>
      <c r="AB93" s="93">
        <f t="shared" si="141"/>
        <v>0</v>
      </c>
      <c r="AC93" s="93">
        <f t="shared" si="141"/>
        <v>25000000</v>
      </c>
      <c r="AD93" s="93">
        <f t="shared" si="141"/>
        <v>0</v>
      </c>
      <c r="AE93" s="93">
        <f t="shared" si="141"/>
        <v>0</v>
      </c>
      <c r="AF93" s="93">
        <f t="shared" si="141"/>
        <v>0</v>
      </c>
      <c r="AG93" s="93">
        <f t="shared" si="141"/>
        <v>0</v>
      </c>
      <c r="AH93" s="93">
        <f t="shared" si="141"/>
        <v>0</v>
      </c>
    </row>
    <row r="94" spans="1:41" ht="30" customHeight="1" x14ac:dyDescent="0.2">
      <c r="B94" s="115"/>
      <c r="C94" s="101" t="s">
        <v>222</v>
      </c>
      <c r="D94" s="109"/>
      <c r="E94" s="101"/>
      <c r="F94" s="101"/>
      <c r="G94" s="101"/>
      <c r="H94" s="101"/>
      <c r="I94" s="93">
        <f t="shared" ref="I94:AH94" si="142">I93</f>
        <v>12500000</v>
      </c>
      <c r="J94" s="93">
        <f t="shared" si="142"/>
        <v>0</v>
      </c>
      <c r="K94" s="93">
        <f t="shared" si="142"/>
        <v>12500000</v>
      </c>
      <c r="L94" s="93">
        <f t="shared" si="142"/>
        <v>12500000</v>
      </c>
      <c r="M94" s="93">
        <f t="shared" si="142"/>
        <v>0</v>
      </c>
      <c r="N94" s="93">
        <f t="shared" si="142"/>
        <v>12500000</v>
      </c>
      <c r="O94" s="93">
        <f t="shared" si="142"/>
        <v>12500000</v>
      </c>
      <c r="P94" s="93">
        <f t="shared" si="142"/>
        <v>0</v>
      </c>
      <c r="Q94" s="93">
        <f t="shared" si="142"/>
        <v>12500000</v>
      </c>
      <c r="R94" s="93">
        <f t="shared" si="142"/>
        <v>12500000</v>
      </c>
      <c r="S94" s="93">
        <f t="shared" si="142"/>
        <v>0</v>
      </c>
      <c r="T94" s="93">
        <f t="shared" si="142"/>
        <v>12500000</v>
      </c>
      <c r="U94" s="93">
        <f t="shared" si="142"/>
        <v>50000000</v>
      </c>
      <c r="V94" s="93">
        <f t="shared" si="142"/>
        <v>0</v>
      </c>
      <c r="W94" s="93">
        <f t="shared" si="142"/>
        <v>50000000</v>
      </c>
      <c r="X94" s="93">
        <f t="shared" si="142"/>
        <v>25000000</v>
      </c>
      <c r="Y94" s="93">
        <f t="shared" si="142"/>
        <v>0</v>
      </c>
      <c r="Z94" s="93">
        <f t="shared" si="142"/>
        <v>25000000</v>
      </c>
      <c r="AA94" s="93">
        <f t="shared" si="142"/>
        <v>25000000</v>
      </c>
      <c r="AB94" s="93">
        <f t="shared" si="142"/>
        <v>0</v>
      </c>
      <c r="AC94" s="93">
        <f t="shared" si="142"/>
        <v>25000000</v>
      </c>
      <c r="AD94" s="93">
        <f t="shared" si="142"/>
        <v>0</v>
      </c>
      <c r="AE94" s="93">
        <f t="shared" si="142"/>
        <v>0</v>
      </c>
      <c r="AF94" s="93">
        <f t="shared" si="142"/>
        <v>0</v>
      </c>
      <c r="AG94" s="93">
        <f t="shared" si="142"/>
        <v>0</v>
      </c>
      <c r="AH94" s="93">
        <f t="shared" si="142"/>
        <v>0</v>
      </c>
    </row>
    <row r="95" spans="1:41" ht="26.25" customHeight="1" x14ac:dyDescent="0.2">
      <c r="B95" s="215" t="s">
        <v>76</v>
      </c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7"/>
    </row>
    <row r="96" spans="1:41" ht="27.75" customHeight="1" x14ac:dyDescent="0.2">
      <c r="B96" s="206" t="s">
        <v>72</v>
      </c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207"/>
      <c r="AF96" s="207"/>
      <c r="AG96" s="207"/>
      <c r="AH96" s="208"/>
    </row>
    <row r="97" spans="2:41" ht="15" customHeight="1" x14ac:dyDescent="0.2">
      <c r="B97" s="209" t="s">
        <v>257</v>
      </c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1"/>
    </row>
    <row r="98" spans="2:41" ht="17.25" customHeight="1" thickBot="1" x14ac:dyDescent="0.25">
      <c r="B98" s="212" t="s">
        <v>406</v>
      </c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4"/>
    </row>
    <row r="99" spans="2:41" s="15" customFormat="1" ht="45.75" customHeight="1" thickBot="1" x14ac:dyDescent="0.25">
      <c r="B99" s="247" t="s">
        <v>0</v>
      </c>
      <c r="C99" s="226" t="s">
        <v>57</v>
      </c>
      <c r="D99" s="106" t="s">
        <v>58</v>
      </c>
      <c r="E99" s="226" t="s">
        <v>59</v>
      </c>
      <c r="F99" s="226"/>
      <c r="G99" s="218" t="s">
        <v>65</v>
      </c>
      <c r="H99" s="218"/>
      <c r="I99" s="225" t="s">
        <v>68</v>
      </c>
      <c r="J99" s="225"/>
      <c r="K99" s="225"/>
      <c r="L99" s="225" t="s">
        <v>69</v>
      </c>
      <c r="M99" s="225"/>
      <c r="N99" s="225"/>
      <c r="O99" s="225" t="s">
        <v>70</v>
      </c>
      <c r="P99" s="225"/>
      <c r="Q99" s="225"/>
      <c r="R99" s="225" t="s">
        <v>71</v>
      </c>
      <c r="S99" s="225"/>
      <c r="T99" s="225"/>
      <c r="U99" s="219" t="s">
        <v>290</v>
      </c>
      <c r="V99" s="220"/>
      <c r="W99" s="221"/>
      <c r="X99" s="242" t="s">
        <v>289</v>
      </c>
      <c r="Y99" s="242"/>
      <c r="Z99" s="242"/>
      <c r="AA99" s="242"/>
      <c r="AB99" s="242"/>
      <c r="AC99" s="242"/>
      <c r="AD99" s="242"/>
      <c r="AE99" s="242"/>
      <c r="AF99" s="242"/>
      <c r="AG99" s="243"/>
      <c r="AH99" s="229" t="s">
        <v>64</v>
      </c>
      <c r="AI99" s="37"/>
      <c r="AJ99" s="37"/>
      <c r="AK99" s="37"/>
      <c r="AL99" s="37"/>
      <c r="AM99" s="37"/>
      <c r="AN99" s="37"/>
      <c r="AO99" s="37"/>
    </row>
    <row r="100" spans="2:41" ht="47.25" customHeight="1" thickBot="1" x14ac:dyDescent="0.25">
      <c r="B100" s="247"/>
      <c r="C100" s="226"/>
      <c r="D100" s="230" t="s">
        <v>60</v>
      </c>
      <c r="E100" s="227" t="s">
        <v>61</v>
      </c>
      <c r="F100" s="227" t="s">
        <v>80</v>
      </c>
      <c r="G100" s="218" t="s">
        <v>62</v>
      </c>
      <c r="H100" s="218" t="s">
        <v>63</v>
      </c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2"/>
      <c r="V100" s="223"/>
      <c r="W100" s="224"/>
      <c r="X100" s="241" t="s">
        <v>288</v>
      </c>
      <c r="Y100" s="242"/>
      <c r="Z100" s="243"/>
      <c r="AA100" s="241" t="s">
        <v>455</v>
      </c>
      <c r="AB100" s="242"/>
      <c r="AC100" s="243"/>
      <c r="AD100" s="242" t="s">
        <v>279</v>
      </c>
      <c r="AE100" s="242"/>
      <c r="AF100" s="242"/>
      <c r="AG100" s="243"/>
      <c r="AH100" s="229"/>
    </row>
    <row r="101" spans="2:41" ht="35.25" customHeight="1" thickBot="1" x14ac:dyDescent="0.25">
      <c r="B101" s="247"/>
      <c r="C101" s="226"/>
      <c r="D101" s="230"/>
      <c r="E101" s="228"/>
      <c r="F101" s="228"/>
      <c r="G101" s="218"/>
      <c r="H101" s="218"/>
      <c r="I101" s="143" t="s">
        <v>38</v>
      </c>
      <c r="J101" s="143" t="s">
        <v>39</v>
      </c>
      <c r="K101" s="143" t="s">
        <v>42</v>
      </c>
      <c r="L101" s="143" t="s">
        <v>38</v>
      </c>
      <c r="M101" s="143" t="s">
        <v>39</v>
      </c>
      <c r="N101" s="143" t="s">
        <v>42</v>
      </c>
      <c r="O101" s="143" t="s">
        <v>38</v>
      </c>
      <c r="P101" s="143" t="s">
        <v>39</v>
      </c>
      <c r="Q101" s="143" t="s">
        <v>42</v>
      </c>
      <c r="R101" s="143" t="s">
        <v>38</v>
      </c>
      <c r="S101" s="143" t="s">
        <v>39</v>
      </c>
      <c r="T101" s="143" t="s">
        <v>42</v>
      </c>
      <c r="U101" s="159" t="s">
        <v>38</v>
      </c>
      <c r="V101" s="160" t="s">
        <v>39</v>
      </c>
      <c r="W101" s="161" t="s">
        <v>42</v>
      </c>
      <c r="X101" s="159" t="s">
        <v>38</v>
      </c>
      <c r="Y101" s="87" t="s">
        <v>39</v>
      </c>
      <c r="Z101" s="161" t="s">
        <v>40</v>
      </c>
      <c r="AA101" s="187" t="s">
        <v>38</v>
      </c>
      <c r="AB101" s="188" t="s">
        <v>39</v>
      </c>
      <c r="AC101" s="189" t="s">
        <v>42</v>
      </c>
      <c r="AD101" s="160" t="s">
        <v>38</v>
      </c>
      <c r="AE101" s="87" t="s">
        <v>39</v>
      </c>
      <c r="AF101" s="161" t="s">
        <v>66</v>
      </c>
      <c r="AG101" s="161" t="s">
        <v>67</v>
      </c>
      <c r="AH101" s="144"/>
    </row>
    <row r="102" spans="2:41" ht="21" x14ac:dyDescent="0.2">
      <c r="B102" s="113">
        <v>5.0999999999999996</v>
      </c>
      <c r="C102" s="140" t="s">
        <v>396</v>
      </c>
      <c r="D102" s="106"/>
      <c r="E102" s="22"/>
      <c r="F102" s="22"/>
      <c r="G102" s="19"/>
      <c r="H102" s="19"/>
      <c r="I102" s="94"/>
      <c r="J102" s="94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40"/>
    </row>
    <row r="103" spans="2:41" ht="18.75" customHeight="1" x14ac:dyDescent="0.2">
      <c r="B103" s="113"/>
      <c r="C103" s="85" t="s">
        <v>91</v>
      </c>
      <c r="D103" s="106"/>
      <c r="E103" s="22"/>
      <c r="F103" s="22"/>
      <c r="G103" s="19"/>
      <c r="H103" s="19"/>
      <c r="I103" s="94"/>
      <c r="J103" s="94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40"/>
    </row>
    <row r="104" spans="2:41" ht="98.25" customHeight="1" x14ac:dyDescent="0.2">
      <c r="B104" s="46" t="s">
        <v>24</v>
      </c>
      <c r="C104" s="104" t="s">
        <v>105</v>
      </c>
      <c r="D104" s="106" t="s">
        <v>269</v>
      </c>
      <c r="E104" s="20" t="s">
        <v>463</v>
      </c>
      <c r="F104" s="21"/>
      <c r="G104" s="114">
        <v>2022</v>
      </c>
      <c r="H104" s="201">
        <v>2025</v>
      </c>
      <c r="I104" s="99">
        <v>50278200</v>
      </c>
      <c r="J104" s="99"/>
      <c r="K104" s="99">
        <f>I104+J104</f>
        <v>50278200</v>
      </c>
      <c r="L104" s="99">
        <v>50278200</v>
      </c>
      <c r="M104" s="99"/>
      <c r="N104" s="99">
        <f>L104+M104</f>
        <v>50278200</v>
      </c>
      <c r="O104" s="99">
        <v>50278200</v>
      </c>
      <c r="P104" s="99"/>
      <c r="Q104" s="99">
        <f>O104+P104</f>
        <v>50278200</v>
      </c>
      <c r="R104" s="99">
        <v>50278200</v>
      </c>
      <c r="S104" s="99"/>
      <c r="T104" s="99">
        <f>R104+S104</f>
        <v>50278200</v>
      </c>
      <c r="U104" s="89">
        <f t="shared" ref="U104" si="143">I104+L104+O104+R104</f>
        <v>201112800</v>
      </c>
      <c r="V104" s="89">
        <f t="shared" ref="V104" si="144">J104+M104+P104+S104</f>
        <v>0</v>
      </c>
      <c r="W104" s="89">
        <f t="shared" ref="W104" si="145">U104+V104</f>
        <v>201112800</v>
      </c>
      <c r="X104" s="89">
        <f>I104+L104</f>
        <v>100556400</v>
      </c>
      <c r="Y104" s="89">
        <f t="shared" ref="Y104" si="146">M104+P104</f>
        <v>0</v>
      </c>
      <c r="Z104" s="89">
        <f t="shared" ref="Z104" si="147">X104+Y104</f>
        <v>100556400</v>
      </c>
      <c r="AA104" s="89">
        <f t="shared" ref="AA104:AB104" si="148">U104-X104</f>
        <v>100556400</v>
      </c>
      <c r="AB104" s="89">
        <f t="shared" si="148"/>
        <v>0</v>
      </c>
      <c r="AC104" s="89">
        <f t="shared" ref="AC104" si="149">AA104+AB104</f>
        <v>100556400</v>
      </c>
      <c r="AD104" s="89"/>
      <c r="AE104" s="89"/>
      <c r="AF104" s="89"/>
      <c r="AG104" s="89"/>
      <c r="AH104" s="90">
        <f t="shared" ref="AH104" si="150">W104-Z104-AC104</f>
        <v>0</v>
      </c>
      <c r="AI104" s="98"/>
    </row>
    <row r="105" spans="2:41" ht="33" customHeight="1" x14ac:dyDescent="0.2">
      <c r="B105" s="115"/>
      <c r="C105" s="101" t="s">
        <v>36</v>
      </c>
      <c r="D105" s="92"/>
      <c r="E105" s="92"/>
      <c r="F105" s="92"/>
      <c r="G105" s="92"/>
      <c r="H105" s="92"/>
      <c r="I105" s="93">
        <f t="shared" ref="I105:AH105" si="151">SUM(I103:I104)</f>
        <v>50278200</v>
      </c>
      <c r="J105" s="93">
        <f t="shared" si="151"/>
        <v>0</v>
      </c>
      <c r="K105" s="93">
        <f t="shared" si="151"/>
        <v>50278200</v>
      </c>
      <c r="L105" s="93">
        <f t="shared" si="151"/>
        <v>50278200</v>
      </c>
      <c r="M105" s="93">
        <f t="shared" si="151"/>
        <v>0</v>
      </c>
      <c r="N105" s="93">
        <f t="shared" si="151"/>
        <v>50278200</v>
      </c>
      <c r="O105" s="93">
        <f t="shared" si="151"/>
        <v>50278200</v>
      </c>
      <c r="P105" s="93">
        <f t="shared" si="151"/>
        <v>0</v>
      </c>
      <c r="Q105" s="93">
        <f t="shared" si="151"/>
        <v>50278200</v>
      </c>
      <c r="R105" s="93">
        <f t="shared" si="151"/>
        <v>50278200</v>
      </c>
      <c r="S105" s="93">
        <f t="shared" si="151"/>
        <v>0</v>
      </c>
      <c r="T105" s="93">
        <f t="shared" si="151"/>
        <v>50278200</v>
      </c>
      <c r="U105" s="93">
        <f t="shared" si="151"/>
        <v>201112800</v>
      </c>
      <c r="V105" s="93">
        <f t="shared" si="151"/>
        <v>0</v>
      </c>
      <c r="W105" s="93">
        <f t="shared" si="151"/>
        <v>201112800</v>
      </c>
      <c r="X105" s="93">
        <f t="shared" si="151"/>
        <v>100556400</v>
      </c>
      <c r="Y105" s="93">
        <f t="shared" si="151"/>
        <v>0</v>
      </c>
      <c r="Z105" s="93">
        <f t="shared" si="151"/>
        <v>100556400</v>
      </c>
      <c r="AA105" s="93">
        <f t="shared" si="151"/>
        <v>100556400</v>
      </c>
      <c r="AB105" s="93">
        <f t="shared" si="151"/>
        <v>0</v>
      </c>
      <c r="AC105" s="93">
        <f t="shared" si="151"/>
        <v>100556400</v>
      </c>
      <c r="AD105" s="93">
        <f t="shared" si="151"/>
        <v>0</v>
      </c>
      <c r="AE105" s="93">
        <f t="shared" si="151"/>
        <v>0</v>
      </c>
      <c r="AF105" s="93">
        <f t="shared" si="151"/>
        <v>0</v>
      </c>
      <c r="AG105" s="93">
        <f t="shared" si="151"/>
        <v>0</v>
      </c>
      <c r="AH105" s="93">
        <f t="shared" si="151"/>
        <v>0</v>
      </c>
    </row>
    <row r="106" spans="2:41" ht="49.5" customHeight="1" x14ac:dyDescent="0.2">
      <c r="B106" s="113">
        <v>5.2</v>
      </c>
      <c r="C106" s="140" t="s">
        <v>107</v>
      </c>
      <c r="D106" s="106"/>
      <c r="E106" s="22"/>
      <c r="F106" s="22"/>
      <c r="G106" s="19"/>
      <c r="H106" s="19"/>
      <c r="I106" s="94"/>
      <c r="J106" s="94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40"/>
    </row>
    <row r="107" spans="2:41" ht="20.25" customHeight="1" x14ac:dyDescent="0.2">
      <c r="B107" s="113"/>
      <c r="C107" s="85" t="s">
        <v>91</v>
      </c>
      <c r="D107" s="106"/>
      <c r="E107" s="22"/>
      <c r="F107" s="22"/>
      <c r="G107" s="19"/>
      <c r="H107" s="19"/>
      <c r="I107" s="94"/>
      <c r="J107" s="94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40"/>
    </row>
    <row r="108" spans="2:41" ht="96" customHeight="1" x14ac:dyDescent="0.2">
      <c r="B108" s="46" t="s">
        <v>25</v>
      </c>
      <c r="C108" s="18" t="s">
        <v>108</v>
      </c>
      <c r="D108" s="21" t="s">
        <v>269</v>
      </c>
      <c r="E108" s="20" t="s">
        <v>463</v>
      </c>
      <c r="F108" s="21" t="s">
        <v>163</v>
      </c>
      <c r="G108" s="114">
        <v>2022</v>
      </c>
      <c r="H108" s="201">
        <v>2025</v>
      </c>
      <c r="I108" s="99">
        <v>50278200</v>
      </c>
      <c r="J108" s="99"/>
      <c r="K108" s="99">
        <f t="shared" ref="K108:K113" si="152">I108+J108</f>
        <v>50278200</v>
      </c>
      <c r="L108" s="99">
        <v>50278200</v>
      </c>
      <c r="M108" s="99"/>
      <c r="N108" s="99">
        <f t="shared" ref="N108:N113" si="153">L108+M108</f>
        <v>50278200</v>
      </c>
      <c r="O108" s="99">
        <v>50278200</v>
      </c>
      <c r="P108" s="99"/>
      <c r="Q108" s="99">
        <f t="shared" ref="Q108:Q113" si="154">O108+P108</f>
        <v>50278200</v>
      </c>
      <c r="R108" s="99">
        <v>50278200</v>
      </c>
      <c r="S108" s="99"/>
      <c r="T108" s="99">
        <f t="shared" ref="T108:T113" si="155">R108+S108</f>
        <v>50278200</v>
      </c>
      <c r="U108" s="89">
        <f t="shared" ref="U108" si="156">I108+L108+O108+R108</f>
        <v>201112800</v>
      </c>
      <c r="V108" s="89">
        <f t="shared" ref="V108" si="157">J108+M108+P108+S108</f>
        <v>0</v>
      </c>
      <c r="W108" s="89">
        <f t="shared" ref="W108" si="158">U108+V108</f>
        <v>201112800</v>
      </c>
      <c r="X108" s="89">
        <f>I108+L108</f>
        <v>100556400</v>
      </c>
      <c r="Y108" s="89">
        <f>M108+P108</f>
        <v>0</v>
      </c>
      <c r="Z108" s="89">
        <f t="shared" ref="Z108" si="159">X108+Y108</f>
        <v>100556400</v>
      </c>
      <c r="AA108" s="89">
        <f t="shared" ref="AA108:AB113" si="160">U108-X108</f>
        <v>100556400</v>
      </c>
      <c r="AB108" s="89">
        <f t="shared" si="160"/>
        <v>0</v>
      </c>
      <c r="AC108" s="89">
        <f>AA108+AB108</f>
        <v>100556400</v>
      </c>
      <c r="AD108" s="89"/>
      <c r="AE108" s="89"/>
      <c r="AF108" s="89"/>
      <c r="AG108" s="89"/>
      <c r="AH108" s="90">
        <f t="shared" ref="AH108:AH113" si="161">W108-Z108-AC108</f>
        <v>0</v>
      </c>
    </row>
    <row r="109" spans="2:41" s="15" customFormat="1" ht="76.5" customHeight="1" x14ac:dyDescent="0.2">
      <c r="B109" s="46" t="s">
        <v>195</v>
      </c>
      <c r="C109" s="104" t="s">
        <v>109</v>
      </c>
      <c r="D109" s="21" t="s">
        <v>269</v>
      </c>
      <c r="E109" s="21" t="s">
        <v>463</v>
      </c>
      <c r="F109" s="21" t="s">
        <v>115</v>
      </c>
      <c r="G109" s="195">
        <v>2022</v>
      </c>
      <c r="H109" s="201">
        <v>2025</v>
      </c>
      <c r="I109" s="99">
        <v>40278200</v>
      </c>
      <c r="J109" s="99"/>
      <c r="K109" s="99">
        <f t="shared" si="152"/>
        <v>40278200</v>
      </c>
      <c r="L109" s="99">
        <v>40278200</v>
      </c>
      <c r="M109" s="99"/>
      <c r="N109" s="99">
        <f t="shared" si="153"/>
        <v>40278200</v>
      </c>
      <c r="O109" s="99">
        <v>40278200</v>
      </c>
      <c r="P109" s="99"/>
      <c r="Q109" s="99">
        <f t="shared" si="154"/>
        <v>40278200</v>
      </c>
      <c r="R109" s="99">
        <v>40278200</v>
      </c>
      <c r="S109" s="99"/>
      <c r="T109" s="99">
        <f t="shared" si="155"/>
        <v>40278200</v>
      </c>
      <c r="U109" s="89">
        <f t="shared" ref="U109:U113" si="162">I109+L109+O109+R109</f>
        <v>161112800</v>
      </c>
      <c r="V109" s="89">
        <f t="shared" ref="V109:V113" si="163">J109+M109+P109+S109</f>
        <v>0</v>
      </c>
      <c r="W109" s="89">
        <f t="shared" ref="W109:W113" si="164">U109+V109</f>
        <v>161112800</v>
      </c>
      <c r="X109" s="89">
        <f>I109+L109</f>
        <v>80556400</v>
      </c>
      <c r="Y109" s="89">
        <f t="shared" ref="Y109:Y113" si="165">M109+P109</f>
        <v>0</v>
      </c>
      <c r="Z109" s="89">
        <f t="shared" ref="Z109:Z113" si="166">X109+Y109</f>
        <v>80556400</v>
      </c>
      <c r="AA109" s="89">
        <f t="shared" si="160"/>
        <v>80556400</v>
      </c>
      <c r="AB109" s="89">
        <f t="shared" si="160"/>
        <v>0</v>
      </c>
      <c r="AC109" s="89">
        <f t="shared" ref="AC109:AC113" si="167">AA109+AB109</f>
        <v>80556400</v>
      </c>
      <c r="AD109" s="89"/>
      <c r="AE109" s="89"/>
      <c r="AF109" s="89"/>
      <c r="AG109" s="89"/>
      <c r="AH109" s="90">
        <f t="shared" si="161"/>
        <v>0</v>
      </c>
      <c r="AI109" s="37"/>
      <c r="AJ109" s="37"/>
      <c r="AK109" s="37"/>
      <c r="AL109" s="37"/>
      <c r="AM109" s="37"/>
      <c r="AN109" s="37"/>
      <c r="AO109" s="37"/>
    </row>
    <row r="110" spans="2:41" ht="69.75" customHeight="1" x14ac:dyDescent="0.2">
      <c r="B110" s="46" t="s">
        <v>196</v>
      </c>
      <c r="C110" s="104" t="s">
        <v>446</v>
      </c>
      <c r="D110" s="106" t="s">
        <v>274</v>
      </c>
      <c r="E110" s="21" t="s">
        <v>115</v>
      </c>
      <c r="F110" s="21" t="s">
        <v>112</v>
      </c>
      <c r="G110" s="195">
        <v>2022</v>
      </c>
      <c r="H110" s="201">
        <v>2025</v>
      </c>
      <c r="I110" s="94">
        <v>200000</v>
      </c>
      <c r="J110" s="94"/>
      <c r="K110" s="94">
        <f t="shared" si="152"/>
        <v>200000</v>
      </c>
      <c r="L110" s="94">
        <v>200000</v>
      </c>
      <c r="M110" s="94"/>
      <c r="N110" s="94">
        <f t="shared" si="153"/>
        <v>200000</v>
      </c>
      <c r="O110" s="94">
        <v>200000</v>
      </c>
      <c r="P110" s="94"/>
      <c r="Q110" s="94">
        <f t="shared" si="154"/>
        <v>200000</v>
      </c>
      <c r="R110" s="94">
        <v>200000</v>
      </c>
      <c r="S110" s="94"/>
      <c r="T110" s="94">
        <f t="shared" si="155"/>
        <v>200000</v>
      </c>
      <c r="U110" s="89">
        <f t="shared" si="162"/>
        <v>800000</v>
      </c>
      <c r="V110" s="89">
        <f t="shared" si="163"/>
        <v>0</v>
      </c>
      <c r="W110" s="89">
        <f t="shared" si="164"/>
        <v>800000</v>
      </c>
      <c r="X110" s="89">
        <f t="shared" ref="X110:X113" si="168">I110+L110</f>
        <v>400000</v>
      </c>
      <c r="Y110" s="89">
        <f t="shared" si="165"/>
        <v>0</v>
      </c>
      <c r="Z110" s="89">
        <f t="shared" si="166"/>
        <v>400000</v>
      </c>
      <c r="AA110" s="89">
        <f t="shared" si="160"/>
        <v>400000</v>
      </c>
      <c r="AB110" s="89">
        <f t="shared" si="160"/>
        <v>0</v>
      </c>
      <c r="AC110" s="89">
        <f t="shared" si="167"/>
        <v>400000</v>
      </c>
      <c r="AD110" s="89"/>
      <c r="AE110" s="89"/>
      <c r="AF110" s="89"/>
      <c r="AG110" s="89"/>
      <c r="AH110" s="90">
        <f t="shared" si="161"/>
        <v>0</v>
      </c>
    </row>
    <row r="111" spans="2:41" ht="41.25" customHeight="1" x14ac:dyDescent="0.2">
      <c r="B111" s="46" t="s">
        <v>197</v>
      </c>
      <c r="C111" s="18" t="s">
        <v>110</v>
      </c>
      <c r="D111" s="106" t="s">
        <v>274</v>
      </c>
      <c r="E111" s="20" t="s">
        <v>115</v>
      </c>
      <c r="F111" s="21" t="s">
        <v>113</v>
      </c>
      <c r="G111" s="195">
        <v>2022</v>
      </c>
      <c r="H111" s="201">
        <v>2025</v>
      </c>
      <c r="I111" s="94">
        <v>150000</v>
      </c>
      <c r="J111" s="94"/>
      <c r="K111" s="94">
        <f t="shared" si="152"/>
        <v>150000</v>
      </c>
      <c r="L111" s="94">
        <v>150000</v>
      </c>
      <c r="M111" s="94"/>
      <c r="N111" s="94">
        <f t="shared" si="153"/>
        <v>150000</v>
      </c>
      <c r="O111" s="94">
        <v>150000</v>
      </c>
      <c r="P111" s="94"/>
      <c r="Q111" s="94">
        <f t="shared" si="154"/>
        <v>150000</v>
      </c>
      <c r="R111" s="94">
        <v>150000</v>
      </c>
      <c r="S111" s="94"/>
      <c r="T111" s="94">
        <f t="shared" si="155"/>
        <v>150000</v>
      </c>
      <c r="U111" s="89">
        <f t="shared" si="162"/>
        <v>600000</v>
      </c>
      <c r="V111" s="89">
        <f t="shared" si="163"/>
        <v>0</v>
      </c>
      <c r="W111" s="89">
        <f t="shared" si="164"/>
        <v>600000</v>
      </c>
      <c r="X111" s="89">
        <f t="shared" si="168"/>
        <v>300000</v>
      </c>
      <c r="Y111" s="89">
        <f t="shared" si="165"/>
        <v>0</v>
      </c>
      <c r="Z111" s="89">
        <f t="shared" si="166"/>
        <v>300000</v>
      </c>
      <c r="AA111" s="89">
        <f t="shared" si="160"/>
        <v>300000</v>
      </c>
      <c r="AB111" s="89">
        <f t="shared" si="160"/>
        <v>0</v>
      </c>
      <c r="AC111" s="89">
        <f t="shared" si="167"/>
        <v>300000</v>
      </c>
      <c r="AD111" s="89"/>
      <c r="AE111" s="89"/>
      <c r="AF111" s="89"/>
      <c r="AG111" s="89"/>
      <c r="AH111" s="90">
        <f t="shared" si="161"/>
        <v>0</v>
      </c>
    </row>
    <row r="112" spans="2:41" ht="42.75" customHeight="1" x14ac:dyDescent="0.2">
      <c r="B112" s="46" t="s">
        <v>198</v>
      </c>
      <c r="C112" s="104" t="s">
        <v>111</v>
      </c>
      <c r="D112" s="106" t="s">
        <v>274</v>
      </c>
      <c r="E112" s="21" t="s">
        <v>115</v>
      </c>
      <c r="F112" s="21" t="s">
        <v>114</v>
      </c>
      <c r="G112" s="195">
        <v>2022</v>
      </c>
      <c r="H112" s="201">
        <v>2025</v>
      </c>
      <c r="I112" s="94">
        <v>200000</v>
      </c>
      <c r="J112" s="94"/>
      <c r="K112" s="94">
        <f t="shared" si="152"/>
        <v>200000</v>
      </c>
      <c r="L112" s="94">
        <v>200000</v>
      </c>
      <c r="M112" s="94"/>
      <c r="N112" s="94">
        <f t="shared" si="153"/>
        <v>200000</v>
      </c>
      <c r="O112" s="94">
        <v>200000</v>
      </c>
      <c r="P112" s="94"/>
      <c r="Q112" s="94">
        <f t="shared" si="154"/>
        <v>200000</v>
      </c>
      <c r="R112" s="94">
        <v>200000</v>
      </c>
      <c r="S112" s="94"/>
      <c r="T112" s="94">
        <f t="shared" si="155"/>
        <v>200000</v>
      </c>
      <c r="U112" s="89">
        <f t="shared" si="162"/>
        <v>800000</v>
      </c>
      <c r="V112" s="89">
        <f t="shared" si="163"/>
        <v>0</v>
      </c>
      <c r="W112" s="89">
        <f t="shared" si="164"/>
        <v>800000</v>
      </c>
      <c r="X112" s="89">
        <f>I112+L112</f>
        <v>400000</v>
      </c>
      <c r="Y112" s="89">
        <f t="shared" si="165"/>
        <v>0</v>
      </c>
      <c r="Z112" s="89">
        <f t="shared" si="166"/>
        <v>400000</v>
      </c>
      <c r="AA112" s="89">
        <f t="shared" si="160"/>
        <v>400000</v>
      </c>
      <c r="AB112" s="89">
        <f t="shared" si="160"/>
        <v>0</v>
      </c>
      <c r="AC112" s="89">
        <f t="shared" si="167"/>
        <v>400000</v>
      </c>
      <c r="AD112" s="89"/>
      <c r="AE112" s="89"/>
      <c r="AF112" s="89"/>
      <c r="AG112" s="89"/>
      <c r="AH112" s="90">
        <f t="shared" si="161"/>
        <v>0</v>
      </c>
    </row>
    <row r="113" spans="2:34" ht="53.25" customHeight="1" x14ac:dyDescent="0.2">
      <c r="B113" s="46" t="s">
        <v>199</v>
      </c>
      <c r="C113" s="18" t="s">
        <v>447</v>
      </c>
      <c r="D113" s="106" t="s">
        <v>274</v>
      </c>
      <c r="E113" s="20" t="s">
        <v>115</v>
      </c>
      <c r="F113" s="21" t="s">
        <v>488</v>
      </c>
      <c r="G113" s="195">
        <v>2022</v>
      </c>
      <c r="H113" s="201">
        <v>2025</v>
      </c>
      <c r="I113" s="94">
        <v>200000</v>
      </c>
      <c r="J113" s="94"/>
      <c r="K113" s="94">
        <f t="shared" si="152"/>
        <v>200000</v>
      </c>
      <c r="L113" s="94">
        <v>200000</v>
      </c>
      <c r="M113" s="94"/>
      <c r="N113" s="94">
        <f t="shared" si="153"/>
        <v>200000</v>
      </c>
      <c r="O113" s="94">
        <v>200000</v>
      </c>
      <c r="P113" s="94"/>
      <c r="Q113" s="94">
        <f t="shared" si="154"/>
        <v>200000</v>
      </c>
      <c r="R113" s="94">
        <v>200000</v>
      </c>
      <c r="S113" s="94"/>
      <c r="T113" s="94">
        <f t="shared" si="155"/>
        <v>200000</v>
      </c>
      <c r="U113" s="89">
        <f t="shared" si="162"/>
        <v>800000</v>
      </c>
      <c r="V113" s="89">
        <f t="shared" si="163"/>
        <v>0</v>
      </c>
      <c r="W113" s="89">
        <f t="shared" si="164"/>
        <v>800000</v>
      </c>
      <c r="X113" s="89">
        <f t="shared" si="168"/>
        <v>400000</v>
      </c>
      <c r="Y113" s="89">
        <f t="shared" si="165"/>
        <v>0</v>
      </c>
      <c r="Z113" s="89">
        <f t="shared" si="166"/>
        <v>400000</v>
      </c>
      <c r="AA113" s="89">
        <f t="shared" si="160"/>
        <v>400000</v>
      </c>
      <c r="AB113" s="89">
        <f t="shared" si="160"/>
        <v>0</v>
      </c>
      <c r="AC113" s="89">
        <f t="shared" si="167"/>
        <v>400000</v>
      </c>
      <c r="AD113" s="89"/>
      <c r="AE113" s="89"/>
      <c r="AF113" s="89"/>
      <c r="AG113" s="89"/>
      <c r="AH113" s="90">
        <f t="shared" si="161"/>
        <v>0</v>
      </c>
    </row>
    <row r="114" spans="2:34" ht="30" customHeight="1" x14ac:dyDescent="0.2">
      <c r="B114" s="115"/>
      <c r="C114" s="101" t="s">
        <v>37</v>
      </c>
      <c r="D114" s="109"/>
      <c r="E114" s="92"/>
      <c r="F114" s="92"/>
      <c r="G114" s="92"/>
      <c r="H114" s="92"/>
      <c r="I114" s="93">
        <f t="shared" ref="I114:AH114" si="169">SUM(I108:I113)</f>
        <v>91306400</v>
      </c>
      <c r="J114" s="93">
        <f t="shared" si="169"/>
        <v>0</v>
      </c>
      <c r="K114" s="93">
        <f t="shared" si="169"/>
        <v>91306400</v>
      </c>
      <c r="L114" s="93">
        <f t="shared" si="169"/>
        <v>91306400</v>
      </c>
      <c r="M114" s="93">
        <f t="shared" si="169"/>
        <v>0</v>
      </c>
      <c r="N114" s="93">
        <f t="shared" si="169"/>
        <v>91306400</v>
      </c>
      <c r="O114" s="93">
        <f t="shared" si="169"/>
        <v>91306400</v>
      </c>
      <c r="P114" s="93">
        <f t="shared" si="169"/>
        <v>0</v>
      </c>
      <c r="Q114" s="93">
        <f t="shared" si="169"/>
        <v>91306400</v>
      </c>
      <c r="R114" s="93">
        <f t="shared" si="169"/>
        <v>91306400</v>
      </c>
      <c r="S114" s="93">
        <f t="shared" si="169"/>
        <v>0</v>
      </c>
      <c r="T114" s="93">
        <f t="shared" si="169"/>
        <v>91306400</v>
      </c>
      <c r="U114" s="93">
        <f t="shared" si="169"/>
        <v>365225600</v>
      </c>
      <c r="V114" s="93">
        <f t="shared" si="169"/>
        <v>0</v>
      </c>
      <c r="W114" s="93">
        <f t="shared" si="169"/>
        <v>365225600</v>
      </c>
      <c r="X114" s="93">
        <f>SUM(X108:X113)</f>
        <v>182612800</v>
      </c>
      <c r="Y114" s="93">
        <f t="shared" si="169"/>
        <v>0</v>
      </c>
      <c r="Z114" s="93">
        <f>SUM(Z108:Z113)</f>
        <v>182612800</v>
      </c>
      <c r="AA114" s="93">
        <f t="shared" ref="AA114:AC114" si="170">SUM(AA108:AA113)</f>
        <v>182612800</v>
      </c>
      <c r="AB114" s="93">
        <f t="shared" si="170"/>
        <v>0</v>
      </c>
      <c r="AC114" s="93">
        <f t="shared" si="170"/>
        <v>182612800</v>
      </c>
      <c r="AD114" s="93">
        <f t="shared" si="169"/>
        <v>0</v>
      </c>
      <c r="AE114" s="93">
        <f t="shared" si="169"/>
        <v>0</v>
      </c>
      <c r="AF114" s="93">
        <f t="shared" si="169"/>
        <v>0</v>
      </c>
      <c r="AG114" s="93">
        <f t="shared" si="169"/>
        <v>0</v>
      </c>
      <c r="AH114" s="93">
        <f t="shared" si="169"/>
        <v>0</v>
      </c>
    </row>
    <row r="115" spans="2:34" ht="26.25" customHeight="1" x14ac:dyDescent="0.2">
      <c r="B115" s="115"/>
      <c r="C115" s="152" t="s">
        <v>223</v>
      </c>
      <c r="D115" s="109"/>
      <c r="E115" s="92"/>
      <c r="F115" s="92"/>
      <c r="G115" s="92"/>
      <c r="H115" s="92"/>
      <c r="I115" s="93">
        <f t="shared" ref="I115:AH115" si="171">I105+I114</f>
        <v>141584600</v>
      </c>
      <c r="J115" s="93">
        <f t="shared" si="171"/>
        <v>0</v>
      </c>
      <c r="K115" s="93">
        <f t="shared" si="171"/>
        <v>141584600</v>
      </c>
      <c r="L115" s="93">
        <f t="shared" si="171"/>
        <v>141584600</v>
      </c>
      <c r="M115" s="93">
        <f t="shared" si="171"/>
        <v>0</v>
      </c>
      <c r="N115" s="93">
        <f t="shared" si="171"/>
        <v>141584600</v>
      </c>
      <c r="O115" s="93">
        <f t="shared" si="171"/>
        <v>141584600</v>
      </c>
      <c r="P115" s="93">
        <f t="shared" si="171"/>
        <v>0</v>
      </c>
      <c r="Q115" s="93">
        <f t="shared" si="171"/>
        <v>141584600</v>
      </c>
      <c r="R115" s="93">
        <f t="shared" si="171"/>
        <v>141584600</v>
      </c>
      <c r="S115" s="93">
        <f t="shared" si="171"/>
        <v>0</v>
      </c>
      <c r="T115" s="93">
        <f t="shared" si="171"/>
        <v>141584600</v>
      </c>
      <c r="U115" s="93">
        <f t="shared" si="171"/>
        <v>566338400</v>
      </c>
      <c r="V115" s="93">
        <f t="shared" si="171"/>
        <v>0</v>
      </c>
      <c r="W115" s="93">
        <f t="shared" si="171"/>
        <v>566338400</v>
      </c>
      <c r="X115" s="93">
        <f>X105+X114</f>
        <v>283169200</v>
      </c>
      <c r="Y115" s="93">
        <f t="shared" si="171"/>
        <v>0</v>
      </c>
      <c r="Z115" s="93">
        <f>Z105+Z114</f>
        <v>283169200</v>
      </c>
      <c r="AA115" s="93">
        <f t="shared" ref="AA115:AC115" si="172">AA105+AA114</f>
        <v>283169200</v>
      </c>
      <c r="AB115" s="93">
        <f t="shared" si="172"/>
        <v>0</v>
      </c>
      <c r="AC115" s="93">
        <f t="shared" si="172"/>
        <v>283169200</v>
      </c>
      <c r="AD115" s="93">
        <f t="shared" si="171"/>
        <v>0</v>
      </c>
      <c r="AE115" s="93">
        <f t="shared" si="171"/>
        <v>0</v>
      </c>
      <c r="AF115" s="93">
        <f t="shared" si="171"/>
        <v>0</v>
      </c>
      <c r="AG115" s="93">
        <f t="shared" si="171"/>
        <v>0</v>
      </c>
      <c r="AH115" s="93">
        <f t="shared" si="171"/>
        <v>0</v>
      </c>
    </row>
    <row r="116" spans="2:34" ht="19.5" customHeight="1" x14ac:dyDescent="0.2">
      <c r="B116" s="215" t="s">
        <v>76</v>
      </c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7"/>
    </row>
    <row r="117" spans="2:34" ht="23.25" customHeight="1" x14ac:dyDescent="0.2">
      <c r="B117" s="206" t="s">
        <v>116</v>
      </c>
      <c r="C117" s="207"/>
      <c r="D117" s="207"/>
      <c r="E117" s="207"/>
      <c r="F117" s="207"/>
      <c r="G117" s="207"/>
      <c r="H117" s="207"/>
      <c r="I117" s="207"/>
      <c r="J117" s="207"/>
      <c r="K117" s="207"/>
      <c r="L117" s="207"/>
      <c r="M117" s="207"/>
      <c r="N117" s="207"/>
      <c r="O117" s="207"/>
      <c r="P117" s="207"/>
      <c r="Q117" s="207"/>
      <c r="R117" s="207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8"/>
    </row>
    <row r="118" spans="2:34" ht="20.25" customHeight="1" x14ac:dyDescent="0.2">
      <c r="B118" s="209" t="s">
        <v>375</v>
      </c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1"/>
    </row>
    <row r="119" spans="2:34" ht="20.25" customHeight="1" thickBot="1" x14ac:dyDescent="0.25">
      <c r="B119" s="212" t="s">
        <v>477</v>
      </c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4"/>
    </row>
    <row r="120" spans="2:34" ht="24.75" customHeight="1" thickBot="1" x14ac:dyDescent="0.25">
      <c r="B120" s="247" t="s">
        <v>0</v>
      </c>
      <c r="C120" s="226" t="s">
        <v>57</v>
      </c>
      <c r="D120" s="106" t="s">
        <v>58</v>
      </c>
      <c r="E120" s="226" t="s">
        <v>59</v>
      </c>
      <c r="F120" s="226"/>
      <c r="G120" s="218" t="s">
        <v>65</v>
      </c>
      <c r="H120" s="218"/>
      <c r="I120" s="225" t="s">
        <v>68</v>
      </c>
      <c r="J120" s="225"/>
      <c r="K120" s="225"/>
      <c r="L120" s="225" t="s">
        <v>69</v>
      </c>
      <c r="M120" s="225"/>
      <c r="N120" s="225"/>
      <c r="O120" s="225" t="s">
        <v>70</v>
      </c>
      <c r="P120" s="225"/>
      <c r="Q120" s="225"/>
      <c r="R120" s="225" t="s">
        <v>71</v>
      </c>
      <c r="S120" s="225"/>
      <c r="T120" s="225"/>
      <c r="U120" s="219" t="s">
        <v>290</v>
      </c>
      <c r="V120" s="220"/>
      <c r="W120" s="221"/>
      <c r="X120" s="242" t="s">
        <v>289</v>
      </c>
      <c r="Y120" s="242"/>
      <c r="Z120" s="242"/>
      <c r="AA120" s="242"/>
      <c r="AB120" s="242"/>
      <c r="AC120" s="242"/>
      <c r="AD120" s="242"/>
      <c r="AE120" s="242"/>
      <c r="AF120" s="242"/>
      <c r="AG120" s="243"/>
      <c r="AH120" s="229" t="s">
        <v>64</v>
      </c>
    </row>
    <row r="121" spans="2:34" ht="20.25" customHeight="1" thickBot="1" x14ac:dyDescent="0.25">
      <c r="B121" s="247"/>
      <c r="C121" s="226"/>
      <c r="D121" s="230" t="s">
        <v>60</v>
      </c>
      <c r="E121" s="227" t="s">
        <v>61</v>
      </c>
      <c r="F121" s="227" t="s">
        <v>80</v>
      </c>
      <c r="G121" s="218" t="s">
        <v>62</v>
      </c>
      <c r="H121" s="218" t="s">
        <v>63</v>
      </c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2"/>
      <c r="V121" s="223"/>
      <c r="W121" s="224"/>
      <c r="X121" s="241" t="s">
        <v>288</v>
      </c>
      <c r="Y121" s="242"/>
      <c r="Z121" s="243"/>
      <c r="AA121" s="241" t="s">
        <v>455</v>
      </c>
      <c r="AB121" s="242"/>
      <c r="AC121" s="243"/>
      <c r="AD121" s="242" t="s">
        <v>279</v>
      </c>
      <c r="AE121" s="242"/>
      <c r="AF121" s="242"/>
      <c r="AG121" s="243"/>
      <c r="AH121" s="229"/>
    </row>
    <row r="122" spans="2:34" ht="46.15" customHeight="1" thickBot="1" x14ac:dyDescent="0.25">
      <c r="B122" s="247"/>
      <c r="C122" s="226"/>
      <c r="D122" s="230"/>
      <c r="E122" s="228"/>
      <c r="F122" s="228"/>
      <c r="G122" s="218"/>
      <c r="H122" s="218"/>
      <c r="I122" s="143" t="s">
        <v>38</v>
      </c>
      <c r="J122" s="143" t="s">
        <v>39</v>
      </c>
      <c r="K122" s="143" t="s">
        <v>42</v>
      </c>
      <c r="L122" s="143" t="s">
        <v>38</v>
      </c>
      <c r="M122" s="143" t="s">
        <v>39</v>
      </c>
      <c r="N122" s="143" t="s">
        <v>42</v>
      </c>
      <c r="O122" s="143" t="s">
        <v>38</v>
      </c>
      <c r="P122" s="143" t="s">
        <v>39</v>
      </c>
      <c r="Q122" s="143" t="s">
        <v>42</v>
      </c>
      <c r="R122" s="143" t="s">
        <v>38</v>
      </c>
      <c r="S122" s="143" t="s">
        <v>39</v>
      </c>
      <c r="T122" s="143" t="s">
        <v>42</v>
      </c>
      <c r="U122" s="159" t="s">
        <v>38</v>
      </c>
      <c r="V122" s="160" t="s">
        <v>39</v>
      </c>
      <c r="W122" s="161" t="s">
        <v>42</v>
      </c>
      <c r="X122" s="159" t="s">
        <v>38</v>
      </c>
      <c r="Y122" s="87" t="s">
        <v>39</v>
      </c>
      <c r="Z122" s="161" t="s">
        <v>40</v>
      </c>
      <c r="AA122" s="187" t="s">
        <v>38</v>
      </c>
      <c r="AB122" s="188" t="s">
        <v>39</v>
      </c>
      <c r="AC122" s="189" t="s">
        <v>42</v>
      </c>
      <c r="AD122" s="160" t="s">
        <v>38</v>
      </c>
      <c r="AE122" s="87" t="s">
        <v>39</v>
      </c>
      <c r="AF122" s="161" t="s">
        <v>66</v>
      </c>
      <c r="AG122" s="161" t="s">
        <v>67</v>
      </c>
      <c r="AH122" s="144"/>
    </row>
    <row r="123" spans="2:34" x14ac:dyDescent="0.2">
      <c r="B123" s="64">
        <v>6.1</v>
      </c>
      <c r="C123" s="140" t="s">
        <v>374</v>
      </c>
      <c r="D123" s="106"/>
      <c r="E123" s="22"/>
      <c r="F123" s="22"/>
      <c r="G123" s="19"/>
      <c r="H123" s="19"/>
      <c r="I123" s="94"/>
      <c r="J123" s="94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40"/>
    </row>
    <row r="124" spans="2:34" x14ac:dyDescent="0.2">
      <c r="B124" s="64"/>
      <c r="C124" s="85" t="s">
        <v>91</v>
      </c>
      <c r="D124" s="106"/>
      <c r="E124" s="22"/>
      <c r="F124" s="22"/>
      <c r="G124" s="19"/>
      <c r="H124" s="19"/>
      <c r="I124" s="94"/>
      <c r="J124" s="94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40"/>
    </row>
    <row r="125" spans="2:34" s="98" customFormat="1" ht="42.75" customHeight="1" x14ac:dyDescent="0.2">
      <c r="B125" s="127" t="s">
        <v>224</v>
      </c>
      <c r="C125" s="128" t="s">
        <v>448</v>
      </c>
      <c r="D125" s="129" t="s">
        <v>265</v>
      </c>
      <c r="E125" s="96" t="s">
        <v>454</v>
      </c>
      <c r="F125" s="130" t="s">
        <v>164</v>
      </c>
      <c r="G125" s="153">
        <v>2022</v>
      </c>
      <c r="H125" s="153">
        <v>2025</v>
      </c>
      <c r="I125" s="88">
        <v>2000000</v>
      </c>
      <c r="J125" s="88">
        <v>0</v>
      </c>
      <c r="K125" s="100">
        <f>I125+J125</f>
        <v>2000000</v>
      </c>
      <c r="L125" s="88">
        <v>2000000</v>
      </c>
      <c r="M125" s="88">
        <v>0</v>
      </c>
      <c r="N125" s="100">
        <f>L125+M125</f>
        <v>2000000</v>
      </c>
      <c r="O125" s="88">
        <v>2000000</v>
      </c>
      <c r="P125" s="88">
        <f ca="1">Q125+AK125</f>
        <v>0</v>
      </c>
      <c r="Q125" s="100">
        <f ca="1">O125+P125</f>
        <v>2000000</v>
      </c>
      <c r="R125" s="88">
        <v>2000000</v>
      </c>
      <c r="S125" s="88">
        <f ca="1">Y125+AN125</f>
        <v>0</v>
      </c>
      <c r="T125" s="100">
        <f ca="1">R125+S125</f>
        <v>2000000</v>
      </c>
      <c r="U125" s="89">
        <f t="shared" ref="U125" si="173">I125+L125+O125+R125</f>
        <v>8000000</v>
      </c>
      <c r="V125" s="89">
        <f t="shared" ref="V125" ca="1" si="174">J125+M125+P125+S125</f>
        <v>0</v>
      </c>
      <c r="W125" s="89">
        <f t="shared" ref="W125" ca="1" si="175">U125+V125</f>
        <v>8000000</v>
      </c>
      <c r="X125" s="89">
        <f>I125+L125</f>
        <v>4000000</v>
      </c>
      <c r="Y125" s="89">
        <f t="shared" ref="Y125:Y128" ca="1" si="176">M125+P125</f>
        <v>0</v>
      </c>
      <c r="Z125" s="89">
        <f t="shared" ref="Z125" ca="1" si="177">X125+Y125</f>
        <v>4000000</v>
      </c>
      <c r="AA125" s="89">
        <f t="shared" ref="AA125:AB132" si="178">U125-X125</f>
        <v>4000000</v>
      </c>
      <c r="AB125" s="89">
        <f t="shared" ca="1" si="178"/>
        <v>0</v>
      </c>
      <c r="AC125" s="89">
        <f t="shared" ref="AC125" ca="1" si="179">AA125+AB125</f>
        <v>4000000</v>
      </c>
      <c r="AD125" s="89"/>
      <c r="AE125" s="89"/>
      <c r="AF125" s="89"/>
      <c r="AG125" s="89"/>
      <c r="AH125" s="90">
        <f t="shared" ref="AH125:AH132" ca="1" si="180">W125-Z125-AC125</f>
        <v>0</v>
      </c>
    </row>
    <row r="126" spans="2:34" s="98" customFormat="1" ht="66.75" customHeight="1" x14ac:dyDescent="0.2">
      <c r="B126" s="127" t="s">
        <v>225</v>
      </c>
      <c r="C126" s="18" t="s">
        <v>117</v>
      </c>
      <c r="D126" s="199" t="s">
        <v>489</v>
      </c>
      <c r="E126" s="21" t="s">
        <v>462</v>
      </c>
      <c r="F126" s="96" t="s">
        <v>386</v>
      </c>
      <c r="G126" s="153">
        <v>2022</v>
      </c>
      <c r="H126" s="153">
        <v>2025</v>
      </c>
      <c r="I126" s="100">
        <v>134395200</v>
      </c>
      <c r="J126" s="88">
        <v>0</v>
      </c>
      <c r="K126" s="100">
        <f>I126+J126</f>
        <v>134395200</v>
      </c>
      <c r="L126" s="89">
        <v>84905869.200000003</v>
      </c>
      <c r="M126" s="88">
        <v>0</v>
      </c>
      <c r="N126" s="89">
        <f>L126+M126</f>
        <v>84905869.200000003</v>
      </c>
      <c r="O126" s="89">
        <v>84905869.199999988</v>
      </c>
      <c r="P126" s="89">
        <v>0</v>
      </c>
      <c r="Q126" s="89">
        <f>O126+P126</f>
        <v>84905869.199999988</v>
      </c>
      <c r="R126" s="89">
        <v>84905869.199999988</v>
      </c>
      <c r="S126" s="89">
        <v>0</v>
      </c>
      <c r="T126" s="89">
        <f>R126+S126</f>
        <v>84905869.199999988</v>
      </c>
      <c r="U126" s="89">
        <f>I126+L126+O126+R126</f>
        <v>389112807.59999996</v>
      </c>
      <c r="V126" s="89">
        <f t="shared" ref="V126:V132" si="181">J126+M126+P126+S126</f>
        <v>0</v>
      </c>
      <c r="W126" s="89">
        <f t="shared" ref="W126:W132" si="182">U126+V126</f>
        <v>389112807.59999996</v>
      </c>
      <c r="X126" s="89">
        <f>I126+L126</f>
        <v>219301069.19999999</v>
      </c>
      <c r="Y126" s="89">
        <f t="shared" si="176"/>
        <v>0</v>
      </c>
      <c r="Z126" s="89">
        <f t="shared" ref="Z126:Z132" si="183">X126+Y126</f>
        <v>219301069.19999999</v>
      </c>
      <c r="AA126" s="89">
        <f t="shared" si="178"/>
        <v>169811738.39999998</v>
      </c>
      <c r="AB126" s="89">
        <f t="shared" si="178"/>
        <v>0</v>
      </c>
      <c r="AC126" s="89">
        <f t="shared" ref="AC126:AC132" si="184">AA126+AB126</f>
        <v>169811738.39999998</v>
      </c>
      <c r="AD126" s="89"/>
      <c r="AE126" s="89"/>
      <c r="AF126" s="89"/>
      <c r="AG126" s="89"/>
      <c r="AH126" s="90">
        <f t="shared" si="180"/>
        <v>0</v>
      </c>
    </row>
    <row r="127" spans="2:34" s="98" customFormat="1" ht="63" customHeight="1" x14ac:dyDescent="0.2">
      <c r="B127" s="127" t="s">
        <v>226</v>
      </c>
      <c r="C127" s="18" t="s">
        <v>118</v>
      </c>
      <c r="D127" s="199" t="s">
        <v>489</v>
      </c>
      <c r="E127" s="21" t="s">
        <v>462</v>
      </c>
      <c r="F127" s="96" t="s">
        <v>386</v>
      </c>
      <c r="G127" s="153">
        <v>2022</v>
      </c>
      <c r="H127" s="153">
        <v>2025</v>
      </c>
      <c r="I127" s="100">
        <v>134395200</v>
      </c>
      <c r="J127" s="88">
        <v>0</v>
      </c>
      <c r="K127" s="100">
        <f>I127+J127</f>
        <v>134395200</v>
      </c>
      <c r="L127" s="89">
        <v>84905869.199999988</v>
      </c>
      <c r="M127" s="88">
        <v>0</v>
      </c>
      <c r="N127" s="89">
        <f>L127+M127</f>
        <v>84905869.199999988</v>
      </c>
      <c r="O127" s="89">
        <v>84905869.199999988</v>
      </c>
      <c r="P127" s="89">
        <v>0</v>
      </c>
      <c r="Q127" s="89">
        <f>O127+P127</f>
        <v>84905869.199999988</v>
      </c>
      <c r="R127" s="89">
        <v>84905869.199999988</v>
      </c>
      <c r="S127" s="89">
        <v>0</v>
      </c>
      <c r="T127" s="89">
        <f>R127+S127</f>
        <v>84905869.199999988</v>
      </c>
      <c r="U127" s="89">
        <f>I127+L127+O127+R127</f>
        <v>389112807.59999996</v>
      </c>
      <c r="V127" s="89">
        <f t="shared" si="181"/>
        <v>0</v>
      </c>
      <c r="W127" s="89">
        <f t="shared" si="182"/>
        <v>389112807.59999996</v>
      </c>
      <c r="X127" s="89">
        <f t="shared" ref="X127:X132" si="185">I127+L127</f>
        <v>219301069.19999999</v>
      </c>
      <c r="Y127" s="89">
        <f t="shared" si="176"/>
        <v>0</v>
      </c>
      <c r="Z127" s="89">
        <f t="shared" si="183"/>
        <v>219301069.19999999</v>
      </c>
      <c r="AA127" s="89">
        <f t="shared" si="178"/>
        <v>169811738.39999998</v>
      </c>
      <c r="AB127" s="89">
        <f t="shared" si="178"/>
        <v>0</v>
      </c>
      <c r="AC127" s="89">
        <f t="shared" si="184"/>
        <v>169811738.39999998</v>
      </c>
      <c r="AD127" s="89"/>
      <c r="AE127" s="89"/>
      <c r="AF127" s="89"/>
      <c r="AG127" s="89"/>
      <c r="AH127" s="90">
        <f t="shared" si="180"/>
        <v>0</v>
      </c>
    </row>
    <row r="128" spans="2:34" ht="66" customHeight="1" x14ac:dyDescent="0.2">
      <c r="B128" s="48" t="s">
        <v>227</v>
      </c>
      <c r="C128" s="18" t="s">
        <v>178</v>
      </c>
      <c r="D128" s="106" t="s">
        <v>268</v>
      </c>
      <c r="E128" s="21" t="s">
        <v>154</v>
      </c>
      <c r="F128" s="23" t="s">
        <v>479</v>
      </c>
      <c r="G128" s="153">
        <v>2022</v>
      </c>
      <c r="H128" s="114">
        <v>2025</v>
      </c>
      <c r="I128" s="89">
        <v>8000000</v>
      </c>
      <c r="J128" s="88">
        <v>0</v>
      </c>
      <c r="K128" s="89">
        <f t="shared" ref="K128:K132" si="186">I128+J128</f>
        <v>8000000</v>
      </c>
      <c r="L128" s="89">
        <v>8000000</v>
      </c>
      <c r="M128" s="88">
        <v>0</v>
      </c>
      <c r="N128" s="89">
        <f t="shared" ref="N128:N132" si="187">L128+M128</f>
        <v>8000000</v>
      </c>
      <c r="O128" s="89">
        <v>8000000</v>
      </c>
      <c r="P128" s="89">
        <v>0</v>
      </c>
      <c r="Q128" s="89">
        <f t="shared" ref="Q128:Q132" si="188">O128+P128</f>
        <v>8000000</v>
      </c>
      <c r="R128" s="89">
        <v>8000000</v>
      </c>
      <c r="S128" s="89">
        <v>0</v>
      </c>
      <c r="T128" s="89">
        <f>R128+S128</f>
        <v>8000000</v>
      </c>
      <c r="U128" s="89">
        <f t="shared" ref="U128:U132" si="189">I128+L128+O128+R128</f>
        <v>32000000</v>
      </c>
      <c r="V128" s="89">
        <f t="shared" si="181"/>
        <v>0</v>
      </c>
      <c r="W128" s="89">
        <f t="shared" si="182"/>
        <v>32000000</v>
      </c>
      <c r="X128" s="89">
        <f>I128+L128</f>
        <v>16000000</v>
      </c>
      <c r="Y128" s="89">
        <f t="shared" si="176"/>
        <v>0</v>
      </c>
      <c r="Z128" s="89">
        <f t="shared" si="183"/>
        <v>16000000</v>
      </c>
      <c r="AA128" s="89">
        <f t="shared" si="178"/>
        <v>16000000</v>
      </c>
      <c r="AB128" s="89">
        <f t="shared" si="178"/>
        <v>0</v>
      </c>
      <c r="AC128" s="89">
        <f t="shared" si="184"/>
        <v>16000000</v>
      </c>
      <c r="AD128" s="89"/>
      <c r="AE128" s="89"/>
      <c r="AF128" s="89"/>
      <c r="AG128" s="89"/>
      <c r="AH128" s="90">
        <f t="shared" si="180"/>
        <v>0</v>
      </c>
    </row>
    <row r="129" spans="2:34" ht="68.25" customHeight="1" x14ac:dyDescent="0.2">
      <c r="B129" s="48" t="s">
        <v>228</v>
      </c>
      <c r="C129" s="18" t="s">
        <v>180</v>
      </c>
      <c r="D129" s="106" t="s">
        <v>268</v>
      </c>
      <c r="E129" s="21" t="s">
        <v>181</v>
      </c>
      <c r="F129" s="23" t="s">
        <v>480</v>
      </c>
      <c r="G129" s="153">
        <v>2022</v>
      </c>
      <c r="H129" s="114">
        <v>2025</v>
      </c>
      <c r="I129" s="89">
        <v>8000000</v>
      </c>
      <c r="J129" s="88">
        <v>0</v>
      </c>
      <c r="K129" s="89">
        <f t="shared" si="186"/>
        <v>8000000</v>
      </c>
      <c r="L129" s="89">
        <v>8000000</v>
      </c>
      <c r="M129" s="88">
        <v>0</v>
      </c>
      <c r="N129" s="89">
        <f t="shared" si="187"/>
        <v>8000000</v>
      </c>
      <c r="O129" s="89">
        <v>8000000</v>
      </c>
      <c r="P129" s="89">
        <v>0</v>
      </c>
      <c r="Q129" s="89">
        <f t="shared" si="188"/>
        <v>8000000</v>
      </c>
      <c r="R129" s="89">
        <v>8000000</v>
      </c>
      <c r="S129" s="89">
        <v>0</v>
      </c>
      <c r="T129" s="89">
        <f t="shared" ref="T129:T132" si="190">R129+S129</f>
        <v>8000000</v>
      </c>
      <c r="U129" s="89">
        <f t="shared" si="189"/>
        <v>32000000</v>
      </c>
      <c r="V129" s="89">
        <f t="shared" si="181"/>
        <v>0</v>
      </c>
      <c r="W129" s="89">
        <f t="shared" si="182"/>
        <v>32000000</v>
      </c>
      <c r="X129" s="89">
        <f t="shared" si="185"/>
        <v>16000000</v>
      </c>
      <c r="Y129" s="89">
        <f t="shared" ref="Y129:Y132" si="191">M129+P129</f>
        <v>0</v>
      </c>
      <c r="Z129" s="89">
        <f t="shared" si="183"/>
        <v>16000000</v>
      </c>
      <c r="AA129" s="89">
        <f t="shared" si="178"/>
        <v>16000000</v>
      </c>
      <c r="AB129" s="89">
        <f t="shared" si="178"/>
        <v>0</v>
      </c>
      <c r="AC129" s="89">
        <f t="shared" si="184"/>
        <v>16000000</v>
      </c>
      <c r="AD129" s="89"/>
      <c r="AE129" s="89"/>
      <c r="AF129" s="89"/>
      <c r="AG129" s="89"/>
      <c r="AH129" s="90">
        <f t="shared" si="180"/>
        <v>0</v>
      </c>
    </row>
    <row r="130" spans="2:34" ht="69.75" customHeight="1" x14ac:dyDescent="0.2">
      <c r="B130" s="48" t="s">
        <v>229</v>
      </c>
      <c r="C130" s="18" t="s">
        <v>179</v>
      </c>
      <c r="D130" s="106" t="s">
        <v>268</v>
      </c>
      <c r="E130" s="21" t="s">
        <v>154</v>
      </c>
      <c r="F130" s="23" t="s">
        <v>481</v>
      </c>
      <c r="G130" s="153">
        <v>2022</v>
      </c>
      <c r="H130" s="114">
        <v>2025</v>
      </c>
      <c r="I130" s="89">
        <v>7000000</v>
      </c>
      <c r="J130" s="88">
        <v>0</v>
      </c>
      <c r="K130" s="89">
        <f t="shared" si="186"/>
        <v>7000000</v>
      </c>
      <c r="L130" s="89">
        <v>7000000</v>
      </c>
      <c r="M130" s="88">
        <v>0</v>
      </c>
      <c r="N130" s="89">
        <f t="shared" si="187"/>
        <v>7000000</v>
      </c>
      <c r="O130" s="89">
        <v>7000000</v>
      </c>
      <c r="P130" s="89">
        <v>0</v>
      </c>
      <c r="Q130" s="89">
        <f t="shared" si="188"/>
        <v>7000000</v>
      </c>
      <c r="R130" s="89">
        <v>7000000</v>
      </c>
      <c r="S130" s="89">
        <v>0</v>
      </c>
      <c r="T130" s="89">
        <f t="shared" si="190"/>
        <v>7000000</v>
      </c>
      <c r="U130" s="89">
        <f t="shared" si="189"/>
        <v>28000000</v>
      </c>
      <c r="V130" s="89">
        <f t="shared" si="181"/>
        <v>0</v>
      </c>
      <c r="W130" s="89">
        <f t="shared" si="182"/>
        <v>28000000</v>
      </c>
      <c r="X130" s="89">
        <f t="shared" si="185"/>
        <v>14000000</v>
      </c>
      <c r="Y130" s="89">
        <f t="shared" si="191"/>
        <v>0</v>
      </c>
      <c r="Z130" s="89">
        <f t="shared" si="183"/>
        <v>14000000</v>
      </c>
      <c r="AA130" s="89">
        <f t="shared" si="178"/>
        <v>14000000</v>
      </c>
      <c r="AB130" s="89">
        <f t="shared" si="178"/>
        <v>0</v>
      </c>
      <c r="AC130" s="89">
        <f t="shared" si="184"/>
        <v>14000000</v>
      </c>
      <c r="AD130" s="89"/>
      <c r="AE130" s="89"/>
      <c r="AF130" s="89"/>
      <c r="AG130" s="89"/>
      <c r="AH130" s="90">
        <f t="shared" si="180"/>
        <v>0</v>
      </c>
    </row>
    <row r="131" spans="2:34" ht="66" customHeight="1" x14ac:dyDescent="0.2">
      <c r="B131" s="48" t="s">
        <v>230</v>
      </c>
      <c r="C131" s="18" t="s">
        <v>182</v>
      </c>
      <c r="D131" s="106" t="s">
        <v>268</v>
      </c>
      <c r="E131" s="21" t="s">
        <v>154</v>
      </c>
      <c r="F131" s="23" t="s">
        <v>482</v>
      </c>
      <c r="G131" s="153">
        <v>2022</v>
      </c>
      <c r="H131" s="114">
        <v>2025</v>
      </c>
      <c r="I131" s="89">
        <v>5000000</v>
      </c>
      <c r="J131" s="88">
        <v>0</v>
      </c>
      <c r="K131" s="89">
        <f t="shared" si="186"/>
        <v>5000000</v>
      </c>
      <c r="L131" s="89">
        <v>5000000</v>
      </c>
      <c r="M131" s="88">
        <v>0</v>
      </c>
      <c r="N131" s="89">
        <f t="shared" si="187"/>
        <v>5000000</v>
      </c>
      <c r="O131" s="89">
        <v>5000000</v>
      </c>
      <c r="P131" s="89">
        <v>0</v>
      </c>
      <c r="Q131" s="89">
        <f t="shared" si="188"/>
        <v>5000000</v>
      </c>
      <c r="R131" s="89">
        <v>5000000</v>
      </c>
      <c r="S131" s="89">
        <v>0</v>
      </c>
      <c r="T131" s="89">
        <f t="shared" si="190"/>
        <v>5000000</v>
      </c>
      <c r="U131" s="89">
        <f t="shared" si="189"/>
        <v>20000000</v>
      </c>
      <c r="V131" s="89">
        <f t="shared" si="181"/>
        <v>0</v>
      </c>
      <c r="W131" s="89">
        <f t="shared" si="182"/>
        <v>20000000</v>
      </c>
      <c r="X131" s="89">
        <f>I131+L131</f>
        <v>10000000</v>
      </c>
      <c r="Y131" s="89">
        <f t="shared" si="191"/>
        <v>0</v>
      </c>
      <c r="Z131" s="89">
        <f t="shared" si="183"/>
        <v>10000000</v>
      </c>
      <c r="AA131" s="89">
        <f t="shared" si="178"/>
        <v>10000000</v>
      </c>
      <c r="AB131" s="89">
        <f t="shared" si="178"/>
        <v>0</v>
      </c>
      <c r="AC131" s="89">
        <f t="shared" si="184"/>
        <v>10000000</v>
      </c>
      <c r="AD131" s="89"/>
      <c r="AE131" s="89"/>
      <c r="AF131" s="89"/>
      <c r="AG131" s="89"/>
      <c r="AH131" s="90">
        <f t="shared" si="180"/>
        <v>0</v>
      </c>
    </row>
    <row r="132" spans="2:34" s="98" customFormat="1" ht="66.75" customHeight="1" x14ac:dyDescent="0.2">
      <c r="B132" s="127" t="s">
        <v>231</v>
      </c>
      <c r="C132" s="128" t="s">
        <v>183</v>
      </c>
      <c r="D132" s="129" t="s">
        <v>268</v>
      </c>
      <c r="E132" s="96" t="s">
        <v>154</v>
      </c>
      <c r="F132" s="96" t="s">
        <v>422</v>
      </c>
      <c r="G132" s="153">
        <v>2022</v>
      </c>
      <c r="H132" s="153">
        <v>2025</v>
      </c>
      <c r="I132" s="88">
        <v>8000000</v>
      </c>
      <c r="J132" s="88">
        <v>0</v>
      </c>
      <c r="K132" s="89">
        <f t="shared" si="186"/>
        <v>8000000</v>
      </c>
      <c r="L132" s="88">
        <v>8000000</v>
      </c>
      <c r="M132" s="88">
        <v>0</v>
      </c>
      <c r="N132" s="89">
        <f t="shared" si="187"/>
        <v>8000000</v>
      </c>
      <c r="O132" s="88">
        <v>8000000</v>
      </c>
      <c r="P132" s="88"/>
      <c r="Q132" s="89">
        <f t="shared" si="188"/>
        <v>8000000</v>
      </c>
      <c r="R132" s="88">
        <v>8000000</v>
      </c>
      <c r="S132" s="88"/>
      <c r="T132" s="89">
        <f t="shared" si="190"/>
        <v>8000000</v>
      </c>
      <c r="U132" s="89">
        <f t="shared" si="189"/>
        <v>32000000</v>
      </c>
      <c r="V132" s="89">
        <f t="shared" si="181"/>
        <v>0</v>
      </c>
      <c r="W132" s="89">
        <f t="shared" si="182"/>
        <v>32000000</v>
      </c>
      <c r="X132" s="89">
        <f t="shared" si="185"/>
        <v>16000000</v>
      </c>
      <c r="Y132" s="89">
        <f t="shared" si="191"/>
        <v>0</v>
      </c>
      <c r="Z132" s="89">
        <f t="shared" si="183"/>
        <v>16000000</v>
      </c>
      <c r="AA132" s="89">
        <f t="shared" si="178"/>
        <v>16000000</v>
      </c>
      <c r="AB132" s="89">
        <f t="shared" si="178"/>
        <v>0</v>
      </c>
      <c r="AC132" s="89">
        <f t="shared" si="184"/>
        <v>16000000</v>
      </c>
      <c r="AD132" s="89"/>
      <c r="AE132" s="89"/>
      <c r="AF132" s="89"/>
      <c r="AG132" s="89"/>
      <c r="AH132" s="90">
        <f t="shared" si="180"/>
        <v>0</v>
      </c>
    </row>
    <row r="133" spans="2:34" ht="23.25" customHeight="1" x14ac:dyDescent="0.2">
      <c r="B133" s="115"/>
      <c r="C133" s="101" t="s">
        <v>232</v>
      </c>
      <c r="D133" s="109"/>
      <c r="E133" s="92"/>
      <c r="F133" s="92"/>
      <c r="G133" s="92"/>
      <c r="H133" s="92"/>
      <c r="I133" s="93">
        <f>SUM(I125:I132)</f>
        <v>306790400</v>
      </c>
      <c r="J133" s="93">
        <f>SUM(J125:J132)</f>
        <v>0</v>
      </c>
      <c r="K133" s="93">
        <f>SUM(K125:K132)</f>
        <v>306790400</v>
      </c>
      <c r="L133" s="93">
        <f>SUM(L125:L132)</f>
        <v>207811738.39999998</v>
      </c>
      <c r="M133" s="202">
        <v>0</v>
      </c>
      <c r="N133" s="93">
        <f t="shared" ref="N133:AH133" si="192">SUM(N125:N132)</f>
        <v>207811738.39999998</v>
      </c>
      <c r="O133" s="93">
        <f t="shared" si="192"/>
        <v>207811738.39999998</v>
      </c>
      <c r="P133" s="93">
        <f t="shared" ca="1" si="192"/>
        <v>0</v>
      </c>
      <c r="Q133" s="93">
        <f t="shared" ca="1" si="192"/>
        <v>210041738.39999998</v>
      </c>
      <c r="R133" s="93">
        <f t="shared" si="192"/>
        <v>207811738.39999998</v>
      </c>
      <c r="S133" s="93">
        <f t="shared" ca="1" si="192"/>
        <v>0</v>
      </c>
      <c r="T133" s="93">
        <f t="shared" ca="1" si="192"/>
        <v>210041738.39999998</v>
      </c>
      <c r="U133" s="93">
        <f t="shared" si="192"/>
        <v>930225615.19999993</v>
      </c>
      <c r="V133" s="93">
        <f t="shared" ca="1" si="192"/>
        <v>0</v>
      </c>
      <c r="W133" s="93">
        <f t="shared" ca="1" si="192"/>
        <v>939150615.19999993</v>
      </c>
      <c r="X133" s="93">
        <f t="shared" si="192"/>
        <v>514602138.39999998</v>
      </c>
      <c r="Y133" s="93">
        <f t="shared" ca="1" si="192"/>
        <v>0</v>
      </c>
      <c r="Z133" s="93">
        <f t="shared" ca="1" si="192"/>
        <v>519067138.39999998</v>
      </c>
      <c r="AA133" s="93">
        <f t="shared" si="192"/>
        <v>415623476.79999995</v>
      </c>
      <c r="AB133" s="93">
        <f t="shared" ca="1" si="192"/>
        <v>0</v>
      </c>
      <c r="AC133" s="93">
        <f t="shared" ca="1" si="192"/>
        <v>420083476.79999995</v>
      </c>
      <c r="AD133" s="93">
        <f t="shared" si="192"/>
        <v>0</v>
      </c>
      <c r="AE133" s="93">
        <f t="shared" si="192"/>
        <v>0</v>
      </c>
      <c r="AF133" s="93">
        <f t="shared" si="192"/>
        <v>0</v>
      </c>
      <c r="AG133" s="93">
        <f t="shared" si="192"/>
        <v>0</v>
      </c>
      <c r="AH133" s="93">
        <f t="shared" ca="1" si="192"/>
        <v>0</v>
      </c>
    </row>
    <row r="134" spans="2:34" ht="58.5" customHeight="1" x14ac:dyDescent="0.2">
      <c r="B134" s="113">
        <v>6.2</v>
      </c>
      <c r="C134" s="140" t="s">
        <v>476</v>
      </c>
      <c r="D134" s="106"/>
      <c r="E134" s="22"/>
      <c r="F134" s="22"/>
      <c r="G134" s="19"/>
      <c r="H134" s="19"/>
      <c r="I134" s="94"/>
      <c r="J134" s="94"/>
      <c r="K134" s="94"/>
      <c r="L134" s="94"/>
      <c r="M134" s="88">
        <v>0</v>
      </c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5"/>
    </row>
    <row r="135" spans="2:34" x14ac:dyDescent="0.2">
      <c r="B135" s="113"/>
      <c r="C135" s="85" t="s">
        <v>91</v>
      </c>
      <c r="D135" s="106"/>
      <c r="E135" s="22"/>
      <c r="F135" s="22"/>
      <c r="G135" s="19"/>
      <c r="H135" s="19"/>
      <c r="I135" s="94"/>
      <c r="J135" s="94"/>
      <c r="K135" s="94"/>
      <c r="L135" s="94"/>
      <c r="M135" s="88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5"/>
    </row>
    <row r="136" spans="2:34" s="98" customFormat="1" ht="66.75" customHeight="1" x14ac:dyDescent="0.2">
      <c r="B136" s="127" t="s">
        <v>234</v>
      </c>
      <c r="C136" s="105" t="s">
        <v>119</v>
      </c>
      <c r="D136" s="199" t="s">
        <v>489</v>
      </c>
      <c r="E136" s="21" t="s">
        <v>462</v>
      </c>
      <c r="F136" s="96" t="s">
        <v>387</v>
      </c>
      <c r="G136" s="153">
        <v>2022</v>
      </c>
      <c r="H136" s="201">
        <v>2025</v>
      </c>
      <c r="I136" s="88">
        <v>250000</v>
      </c>
      <c r="J136" s="88">
        <v>0</v>
      </c>
      <c r="K136" s="100">
        <f>I136+J136</f>
        <v>250000</v>
      </c>
      <c r="L136" s="89">
        <v>500000</v>
      </c>
      <c r="M136" s="88">
        <v>0</v>
      </c>
      <c r="N136" s="89">
        <f>L136+M136</f>
        <v>500000</v>
      </c>
      <c r="O136" s="89">
        <v>500000</v>
      </c>
      <c r="P136" s="88">
        <v>0</v>
      </c>
      <c r="Q136" s="89">
        <v>500000</v>
      </c>
      <c r="R136" s="89">
        <v>0</v>
      </c>
      <c r="S136" s="89">
        <v>0</v>
      </c>
      <c r="T136" s="89">
        <f>R136+S136</f>
        <v>0</v>
      </c>
      <c r="U136" s="89">
        <f>I136+L136+O136+R136</f>
        <v>1250000</v>
      </c>
      <c r="V136" s="89">
        <f t="shared" ref="V136" si="193">J136+M136+P136+S136</f>
        <v>0</v>
      </c>
      <c r="W136" s="89">
        <f t="shared" ref="W136" si="194">U136+V136</f>
        <v>1250000</v>
      </c>
      <c r="X136" s="89">
        <f>I136+L136</f>
        <v>750000</v>
      </c>
      <c r="Y136" s="89">
        <f t="shared" ref="Y136" si="195">M136+P136</f>
        <v>0</v>
      </c>
      <c r="Z136" s="89">
        <f t="shared" ref="Z136" si="196">X136+Y136</f>
        <v>750000</v>
      </c>
      <c r="AA136" s="89">
        <f>U136-X136</f>
        <v>500000</v>
      </c>
      <c r="AB136" s="89">
        <f t="shared" ref="AB136:AB137" si="197">V136-Y136</f>
        <v>0</v>
      </c>
      <c r="AC136" s="89">
        <f t="shared" ref="AC136" si="198">AA136+AB136</f>
        <v>500000</v>
      </c>
      <c r="AD136" s="89"/>
      <c r="AE136" s="89"/>
      <c r="AF136" s="89"/>
      <c r="AG136" s="89"/>
      <c r="AH136" s="90">
        <f t="shared" ref="AH136:AH137" si="199">W136-Z136-AC136</f>
        <v>0</v>
      </c>
    </row>
    <row r="137" spans="2:34" ht="72" customHeight="1" x14ac:dyDescent="0.2">
      <c r="B137" s="46" t="s">
        <v>235</v>
      </c>
      <c r="C137" s="105" t="s">
        <v>423</v>
      </c>
      <c r="D137" s="106" t="s">
        <v>268</v>
      </c>
      <c r="E137" s="21" t="s">
        <v>154</v>
      </c>
      <c r="F137" s="21" t="s">
        <v>483</v>
      </c>
      <c r="G137" s="153">
        <v>2022</v>
      </c>
      <c r="H137" s="201">
        <v>2025</v>
      </c>
      <c r="I137" s="89">
        <v>1500000</v>
      </c>
      <c r="J137" s="88">
        <v>0</v>
      </c>
      <c r="K137" s="89">
        <f>I137+J137</f>
        <v>1500000</v>
      </c>
      <c r="L137" s="89">
        <v>1500000</v>
      </c>
      <c r="M137" s="88">
        <v>0</v>
      </c>
      <c r="N137" s="89">
        <f>L137+M137</f>
        <v>1500000</v>
      </c>
      <c r="O137" s="89">
        <v>1500000</v>
      </c>
      <c r="P137" s="88">
        <v>0</v>
      </c>
      <c r="Q137" s="89">
        <f>O137+P137</f>
        <v>1500000</v>
      </c>
      <c r="R137" s="89">
        <v>1500000</v>
      </c>
      <c r="S137" s="89">
        <v>0</v>
      </c>
      <c r="T137" s="89">
        <f>R137+S137</f>
        <v>1500000</v>
      </c>
      <c r="U137" s="89">
        <f t="shared" ref="U137" si="200">I137+L137+O137+R137</f>
        <v>6000000</v>
      </c>
      <c r="V137" s="89">
        <f t="shared" ref="V137" si="201">J137+M137+P137+S137</f>
        <v>0</v>
      </c>
      <c r="W137" s="89">
        <f t="shared" ref="W137" si="202">U137+V137</f>
        <v>6000000</v>
      </c>
      <c r="X137" s="89">
        <f t="shared" ref="X137" si="203">I137+L137</f>
        <v>3000000</v>
      </c>
      <c r="Y137" s="89">
        <f>M137+P137</f>
        <v>0</v>
      </c>
      <c r="Z137" s="89">
        <f t="shared" ref="Z137" si="204">X137+Y137</f>
        <v>3000000</v>
      </c>
      <c r="AA137" s="89">
        <f>U137-X137</f>
        <v>3000000</v>
      </c>
      <c r="AB137" s="89">
        <f t="shared" si="197"/>
        <v>0</v>
      </c>
      <c r="AC137" s="89">
        <f t="shared" ref="AC137" si="205">AA137+AB137</f>
        <v>3000000</v>
      </c>
      <c r="AD137" s="89"/>
      <c r="AE137" s="89"/>
      <c r="AF137" s="89"/>
      <c r="AG137" s="89"/>
      <c r="AH137" s="90">
        <f t="shared" si="199"/>
        <v>0</v>
      </c>
    </row>
    <row r="138" spans="2:34" ht="24" customHeight="1" x14ac:dyDescent="0.2">
      <c r="B138" s="115"/>
      <c r="C138" s="101" t="s">
        <v>233</v>
      </c>
      <c r="D138" s="109"/>
      <c r="E138" s="92"/>
      <c r="F138" s="92"/>
      <c r="G138" s="92"/>
      <c r="H138" s="92"/>
      <c r="I138" s="93">
        <f t="shared" ref="I138:AH138" si="206">SUM(I136:I137)</f>
        <v>1750000</v>
      </c>
      <c r="J138" s="93">
        <f t="shared" si="206"/>
        <v>0</v>
      </c>
      <c r="K138" s="93">
        <f t="shared" si="206"/>
        <v>1750000</v>
      </c>
      <c r="L138" s="93">
        <f t="shared" si="206"/>
        <v>2000000</v>
      </c>
      <c r="M138" s="93">
        <f t="shared" si="206"/>
        <v>0</v>
      </c>
      <c r="N138" s="93">
        <f t="shared" si="206"/>
        <v>2000000</v>
      </c>
      <c r="O138" s="93">
        <f t="shared" si="206"/>
        <v>2000000</v>
      </c>
      <c r="P138" s="93">
        <f t="shared" si="206"/>
        <v>0</v>
      </c>
      <c r="Q138" s="93">
        <f t="shared" si="206"/>
        <v>2000000</v>
      </c>
      <c r="R138" s="93">
        <f t="shared" si="206"/>
        <v>1500000</v>
      </c>
      <c r="S138" s="93">
        <f t="shared" si="206"/>
        <v>0</v>
      </c>
      <c r="T138" s="93">
        <f t="shared" si="206"/>
        <v>1500000</v>
      </c>
      <c r="U138" s="93">
        <f t="shared" si="206"/>
        <v>7250000</v>
      </c>
      <c r="V138" s="93">
        <f t="shared" si="206"/>
        <v>0</v>
      </c>
      <c r="W138" s="93">
        <f t="shared" si="206"/>
        <v>7250000</v>
      </c>
      <c r="X138" s="93">
        <f t="shared" si="206"/>
        <v>3750000</v>
      </c>
      <c r="Y138" s="93">
        <f t="shared" si="206"/>
        <v>0</v>
      </c>
      <c r="Z138" s="93">
        <f t="shared" si="206"/>
        <v>3750000</v>
      </c>
      <c r="AA138" s="93">
        <f t="shared" si="206"/>
        <v>3500000</v>
      </c>
      <c r="AB138" s="93">
        <f t="shared" si="206"/>
        <v>0</v>
      </c>
      <c r="AC138" s="93">
        <f t="shared" si="206"/>
        <v>3500000</v>
      </c>
      <c r="AD138" s="93">
        <f t="shared" si="206"/>
        <v>0</v>
      </c>
      <c r="AE138" s="93">
        <f t="shared" si="206"/>
        <v>0</v>
      </c>
      <c r="AF138" s="93">
        <f t="shared" si="206"/>
        <v>0</v>
      </c>
      <c r="AG138" s="93">
        <f t="shared" si="206"/>
        <v>0</v>
      </c>
      <c r="AH138" s="93">
        <f t="shared" si="206"/>
        <v>0</v>
      </c>
    </row>
    <row r="139" spans="2:34" ht="40.5" customHeight="1" x14ac:dyDescent="0.2">
      <c r="B139" s="113">
        <v>6.3</v>
      </c>
      <c r="C139" s="140" t="s">
        <v>495</v>
      </c>
      <c r="D139" s="106"/>
      <c r="E139" s="22"/>
      <c r="F139" s="22"/>
      <c r="G139" s="19"/>
      <c r="H139" s="19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5"/>
    </row>
    <row r="140" spans="2:34" x14ac:dyDescent="0.2">
      <c r="B140" s="113"/>
      <c r="C140" s="85" t="s">
        <v>91</v>
      </c>
      <c r="D140" s="106"/>
      <c r="E140" s="22"/>
      <c r="F140" s="22"/>
      <c r="G140" s="19"/>
      <c r="H140" s="19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5"/>
    </row>
    <row r="141" spans="2:34" ht="58.5" customHeight="1" x14ac:dyDescent="0.2">
      <c r="B141" s="46" t="s">
        <v>236</v>
      </c>
      <c r="C141" s="104" t="s">
        <v>184</v>
      </c>
      <c r="D141" s="106" t="s">
        <v>268</v>
      </c>
      <c r="E141" s="21" t="s">
        <v>120</v>
      </c>
      <c r="F141" s="21" t="s">
        <v>481</v>
      </c>
      <c r="G141" s="114">
        <v>2022</v>
      </c>
      <c r="H141" s="201">
        <v>2025</v>
      </c>
      <c r="I141" s="89">
        <v>2000000</v>
      </c>
      <c r="J141" s="89">
        <v>0</v>
      </c>
      <c r="K141" s="89">
        <f>I141+J141</f>
        <v>2000000</v>
      </c>
      <c r="L141" s="89">
        <v>2000000</v>
      </c>
      <c r="M141" s="89">
        <v>0</v>
      </c>
      <c r="N141" s="89">
        <f>L141+M141</f>
        <v>2000000</v>
      </c>
      <c r="O141" s="89">
        <v>2000000</v>
      </c>
      <c r="P141" s="89">
        <v>0</v>
      </c>
      <c r="Q141" s="89">
        <f>O141+P141</f>
        <v>2000000</v>
      </c>
      <c r="R141" s="89">
        <v>2000000</v>
      </c>
      <c r="S141" s="89">
        <v>0</v>
      </c>
      <c r="T141" s="89">
        <f>R141+S141</f>
        <v>2000000</v>
      </c>
      <c r="U141" s="89">
        <f t="shared" ref="U141" si="207">I141+L141+O141+R141</f>
        <v>8000000</v>
      </c>
      <c r="V141" s="89">
        <f t="shared" ref="V141" si="208">J141+M141+P141+S141</f>
        <v>0</v>
      </c>
      <c r="W141" s="89">
        <f t="shared" ref="W141" si="209">U141+V141</f>
        <v>8000000</v>
      </c>
      <c r="X141" s="89">
        <f t="shared" ref="X141" si="210">I141+L141</f>
        <v>4000000</v>
      </c>
      <c r="Y141" s="89">
        <f>M141+P141</f>
        <v>0</v>
      </c>
      <c r="Z141" s="89">
        <f t="shared" ref="Z141" si="211">X141+Y141</f>
        <v>4000000</v>
      </c>
      <c r="AA141" s="89">
        <f>U141-X141</f>
        <v>4000000</v>
      </c>
      <c r="AB141" s="89">
        <f t="shared" ref="AB141" si="212">V141-Y141</f>
        <v>0</v>
      </c>
      <c r="AC141" s="89">
        <f t="shared" ref="AC141" si="213">AA141+AB141</f>
        <v>4000000</v>
      </c>
      <c r="AD141" s="89"/>
      <c r="AE141" s="89"/>
      <c r="AF141" s="89"/>
      <c r="AG141" s="89"/>
      <c r="AH141" s="90">
        <f t="shared" ref="AH141" si="214">W141-Z141-AC141</f>
        <v>0</v>
      </c>
    </row>
    <row r="142" spans="2:34" ht="23.25" customHeight="1" x14ac:dyDescent="0.2">
      <c r="B142" s="115"/>
      <c r="C142" s="101" t="s">
        <v>237</v>
      </c>
      <c r="D142" s="109"/>
      <c r="E142" s="92"/>
      <c r="F142" s="92"/>
      <c r="G142" s="92"/>
      <c r="H142" s="92"/>
      <c r="I142" s="93">
        <f t="shared" ref="I142:AH142" si="215">SUM(I140:I141)</f>
        <v>2000000</v>
      </c>
      <c r="J142" s="93">
        <f t="shared" si="215"/>
        <v>0</v>
      </c>
      <c r="K142" s="93">
        <f t="shared" si="215"/>
        <v>2000000</v>
      </c>
      <c r="L142" s="93">
        <f t="shared" si="215"/>
        <v>2000000</v>
      </c>
      <c r="M142" s="93">
        <f t="shared" si="215"/>
        <v>0</v>
      </c>
      <c r="N142" s="93">
        <f t="shared" si="215"/>
        <v>2000000</v>
      </c>
      <c r="O142" s="93">
        <f t="shared" si="215"/>
        <v>2000000</v>
      </c>
      <c r="P142" s="93">
        <f t="shared" si="215"/>
        <v>0</v>
      </c>
      <c r="Q142" s="93">
        <f t="shared" si="215"/>
        <v>2000000</v>
      </c>
      <c r="R142" s="93">
        <f t="shared" si="215"/>
        <v>2000000</v>
      </c>
      <c r="S142" s="93">
        <f t="shared" si="215"/>
        <v>0</v>
      </c>
      <c r="T142" s="93">
        <f t="shared" si="215"/>
        <v>2000000</v>
      </c>
      <c r="U142" s="93">
        <f t="shared" si="215"/>
        <v>8000000</v>
      </c>
      <c r="V142" s="93">
        <f t="shared" si="215"/>
        <v>0</v>
      </c>
      <c r="W142" s="93">
        <f t="shared" si="215"/>
        <v>8000000</v>
      </c>
      <c r="X142" s="93">
        <f t="shared" si="215"/>
        <v>4000000</v>
      </c>
      <c r="Y142" s="93">
        <f t="shared" si="215"/>
        <v>0</v>
      </c>
      <c r="Z142" s="93">
        <f t="shared" si="215"/>
        <v>4000000</v>
      </c>
      <c r="AA142" s="93">
        <f t="shared" si="215"/>
        <v>4000000</v>
      </c>
      <c r="AB142" s="93">
        <f t="shared" si="215"/>
        <v>0</v>
      </c>
      <c r="AC142" s="93">
        <f t="shared" si="215"/>
        <v>4000000</v>
      </c>
      <c r="AD142" s="93">
        <f t="shared" si="215"/>
        <v>0</v>
      </c>
      <c r="AE142" s="93">
        <f t="shared" si="215"/>
        <v>0</v>
      </c>
      <c r="AF142" s="93">
        <f t="shared" si="215"/>
        <v>0</v>
      </c>
      <c r="AG142" s="93">
        <f t="shared" si="215"/>
        <v>0</v>
      </c>
      <c r="AH142" s="93">
        <f t="shared" si="215"/>
        <v>0</v>
      </c>
    </row>
    <row r="143" spans="2:34" ht="26.25" customHeight="1" x14ac:dyDescent="0.2">
      <c r="B143" s="115"/>
      <c r="C143" s="152" t="s">
        <v>310</v>
      </c>
      <c r="D143" s="109"/>
      <c r="E143" s="92"/>
      <c r="F143" s="92"/>
      <c r="G143" s="92"/>
      <c r="H143" s="92"/>
      <c r="I143" s="93">
        <f t="shared" ref="I143:AH143" si="216">I133+I138+I142</f>
        <v>310540400</v>
      </c>
      <c r="J143" s="93">
        <f t="shared" si="216"/>
        <v>0</v>
      </c>
      <c r="K143" s="93">
        <f t="shared" si="216"/>
        <v>310540400</v>
      </c>
      <c r="L143" s="93">
        <f t="shared" si="216"/>
        <v>211811738.39999998</v>
      </c>
      <c r="M143" s="93">
        <f t="shared" si="216"/>
        <v>0</v>
      </c>
      <c r="N143" s="93">
        <f t="shared" si="216"/>
        <v>211811738.39999998</v>
      </c>
      <c r="O143" s="93">
        <f t="shared" si="216"/>
        <v>211811738.39999998</v>
      </c>
      <c r="P143" s="93">
        <f t="shared" ca="1" si="216"/>
        <v>0</v>
      </c>
      <c r="Q143" s="93">
        <f t="shared" ca="1" si="216"/>
        <v>214041738.39999998</v>
      </c>
      <c r="R143" s="93">
        <f t="shared" si="216"/>
        <v>211311738.39999998</v>
      </c>
      <c r="S143" s="93">
        <f t="shared" ca="1" si="216"/>
        <v>0</v>
      </c>
      <c r="T143" s="93">
        <f t="shared" ca="1" si="216"/>
        <v>213541738.39999998</v>
      </c>
      <c r="U143" s="93">
        <f t="shared" si="216"/>
        <v>945475615.19999993</v>
      </c>
      <c r="V143" s="93">
        <f t="shared" ca="1" si="216"/>
        <v>0</v>
      </c>
      <c r="W143" s="93">
        <f t="shared" ca="1" si="216"/>
        <v>954400615.19999993</v>
      </c>
      <c r="X143" s="93">
        <f>X133+X138+X142</f>
        <v>522352138.39999998</v>
      </c>
      <c r="Y143" s="93">
        <f t="shared" ca="1" si="216"/>
        <v>0</v>
      </c>
      <c r="Z143" s="93">
        <f t="shared" ca="1" si="216"/>
        <v>526817138.39999998</v>
      </c>
      <c r="AA143" s="93">
        <f t="shared" si="216"/>
        <v>423123476.79999995</v>
      </c>
      <c r="AB143" s="93">
        <f t="shared" ca="1" si="216"/>
        <v>0</v>
      </c>
      <c r="AC143" s="93">
        <f t="shared" ca="1" si="216"/>
        <v>427583476.79999995</v>
      </c>
      <c r="AD143" s="93">
        <f t="shared" si="216"/>
        <v>0</v>
      </c>
      <c r="AE143" s="93">
        <f t="shared" si="216"/>
        <v>0</v>
      </c>
      <c r="AF143" s="93">
        <f t="shared" si="216"/>
        <v>0</v>
      </c>
      <c r="AG143" s="93">
        <f t="shared" si="216"/>
        <v>0</v>
      </c>
      <c r="AH143" s="93">
        <f t="shared" ca="1" si="216"/>
        <v>0</v>
      </c>
    </row>
    <row r="144" spans="2:34" ht="24" customHeight="1" x14ac:dyDescent="0.2">
      <c r="B144" s="215" t="s">
        <v>76</v>
      </c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  <c r="AA144" s="216"/>
      <c r="AB144" s="216"/>
      <c r="AC144" s="216"/>
      <c r="AD144" s="216"/>
      <c r="AE144" s="216"/>
      <c r="AF144" s="216"/>
      <c r="AG144" s="216"/>
      <c r="AH144" s="217"/>
    </row>
    <row r="145" spans="2:34" ht="27.75" customHeight="1" x14ac:dyDescent="0.2">
      <c r="B145" s="206" t="s">
        <v>116</v>
      </c>
      <c r="C145" s="207"/>
      <c r="D145" s="207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8"/>
    </row>
    <row r="146" spans="2:34" ht="27" customHeight="1" x14ac:dyDescent="0.2">
      <c r="B146" s="209" t="s">
        <v>258</v>
      </c>
      <c r="C146" s="210"/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1"/>
    </row>
    <row r="147" spans="2:34" ht="18.75" customHeight="1" x14ac:dyDescent="0.2">
      <c r="B147" s="212" t="s">
        <v>407</v>
      </c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4"/>
    </row>
    <row r="148" spans="2:34" ht="57" customHeight="1" x14ac:dyDescent="0.2">
      <c r="B148" s="113">
        <v>7.1</v>
      </c>
      <c r="C148" s="140" t="s">
        <v>121</v>
      </c>
      <c r="D148" s="106"/>
      <c r="E148" s="22"/>
      <c r="F148" s="22"/>
      <c r="G148" s="19"/>
      <c r="H148" s="19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5"/>
    </row>
    <row r="149" spans="2:34" x14ac:dyDescent="0.2">
      <c r="B149" s="113"/>
      <c r="C149" s="85" t="s">
        <v>91</v>
      </c>
      <c r="D149" s="106"/>
      <c r="E149" s="22"/>
      <c r="F149" s="22"/>
      <c r="G149" s="19"/>
      <c r="H149" s="19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5"/>
    </row>
    <row r="150" spans="2:34" ht="35.25" customHeight="1" x14ac:dyDescent="0.2">
      <c r="B150" s="46" t="s">
        <v>200</v>
      </c>
      <c r="C150" s="104" t="s">
        <v>122</v>
      </c>
      <c r="D150" s="138" t="s">
        <v>271</v>
      </c>
      <c r="E150" s="21" t="s">
        <v>123</v>
      </c>
      <c r="F150" s="21"/>
      <c r="G150" s="114">
        <v>2021</v>
      </c>
      <c r="H150" s="201">
        <v>2025</v>
      </c>
      <c r="I150" s="94">
        <v>884000</v>
      </c>
      <c r="J150" s="94">
        <v>0</v>
      </c>
      <c r="K150" s="94">
        <f>I150+J150</f>
        <v>884000</v>
      </c>
      <c r="L150" s="94">
        <v>884000</v>
      </c>
      <c r="M150" s="94"/>
      <c r="N150" s="94">
        <f>L150+M150</f>
        <v>884000</v>
      </c>
      <c r="O150" s="94">
        <v>884000</v>
      </c>
      <c r="P150" s="94"/>
      <c r="Q150" s="94">
        <f>O150+P150</f>
        <v>884000</v>
      </c>
      <c r="R150" s="94">
        <v>884000</v>
      </c>
      <c r="S150" s="94"/>
      <c r="T150" s="94">
        <f>R150+S150</f>
        <v>884000</v>
      </c>
      <c r="U150" s="89">
        <f t="shared" ref="U150" si="217">I150+L150+O150+R150</f>
        <v>3536000</v>
      </c>
      <c r="V150" s="89">
        <f t="shared" ref="V150" si="218">J150+M150+P150+S150</f>
        <v>0</v>
      </c>
      <c r="W150" s="89">
        <f t="shared" ref="W150" si="219">U150+V150</f>
        <v>3536000</v>
      </c>
      <c r="X150" s="89">
        <f>I150+L150</f>
        <v>1768000</v>
      </c>
      <c r="Y150" s="89">
        <f>M150+P150</f>
        <v>0</v>
      </c>
      <c r="Z150" s="89">
        <f t="shared" ref="Z150" si="220">X150+Y150</f>
        <v>1768000</v>
      </c>
      <c r="AA150" s="89">
        <f>U150-X150</f>
        <v>1768000</v>
      </c>
      <c r="AB150" s="89">
        <f t="shared" ref="AB150" si="221">V150-Y150</f>
        <v>0</v>
      </c>
      <c r="AC150" s="89">
        <f t="shared" ref="AC150" si="222">AA150+AB150</f>
        <v>1768000</v>
      </c>
      <c r="AD150" s="89"/>
      <c r="AE150" s="89"/>
      <c r="AF150" s="89"/>
      <c r="AG150" s="89"/>
      <c r="AH150" s="90">
        <f t="shared" ref="AH150" si="223">W150-Z150-AC150</f>
        <v>0</v>
      </c>
    </row>
    <row r="151" spans="2:34" ht="18.75" customHeight="1" x14ac:dyDescent="0.2">
      <c r="B151" s="115"/>
      <c r="C151" s="101" t="s">
        <v>218</v>
      </c>
      <c r="D151" s="109"/>
      <c r="E151" s="92"/>
      <c r="F151" s="92"/>
      <c r="G151" s="92"/>
      <c r="H151" s="92"/>
      <c r="I151" s="93">
        <f t="shared" ref="I151:AH151" si="224">SUM(I149:I150)</f>
        <v>884000</v>
      </c>
      <c r="J151" s="93">
        <f t="shared" si="224"/>
        <v>0</v>
      </c>
      <c r="K151" s="93">
        <f t="shared" si="224"/>
        <v>884000</v>
      </c>
      <c r="L151" s="93">
        <f t="shared" si="224"/>
        <v>884000</v>
      </c>
      <c r="M151" s="93">
        <f t="shared" si="224"/>
        <v>0</v>
      </c>
      <c r="N151" s="93">
        <f t="shared" si="224"/>
        <v>884000</v>
      </c>
      <c r="O151" s="93">
        <f t="shared" si="224"/>
        <v>884000</v>
      </c>
      <c r="P151" s="93">
        <f t="shared" si="224"/>
        <v>0</v>
      </c>
      <c r="Q151" s="93">
        <f t="shared" si="224"/>
        <v>884000</v>
      </c>
      <c r="R151" s="93">
        <f t="shared" si="224"/>
        <v>884000</v>
      </c>
      <c r="S151" s="93">
        <f t="shared" si="224"/>
        <v>0</v>
      </c>
      <c r="T151" s="93">
        <f t="shared" si="224"/>
        <v>884000</v>
      </c>
      <c r="U151" s="93">
        <f t="shared" si="224"/>
        <v>3536000</v>
      </c>
      <c r="V151" s="93">
        <f t="shared" si="224"/>
        <v>0</v>
      </c>
      <c r="W151" s="93">
        <f t="shared" si="224"/>
        <v>3536000</v>
      </c>
      <c r="X151" s="93">
        <f>SUM(X149:X150)</f>
        <v>1768000</v>
      </c>
      <c r="Y151" s="93">
        <f t="shared" si="224"/>
        <v>0</v>
      </c>
      <c r="Z151" s="93">
        <f t="shared" si="224"/>
        <v>1768000</v>
      </c>
      <c r="AA151" s="93">
        <f t="shared" si="224"/>
        <v>1768000</v>
      </c>
      <c r="AB151" s="93">
        <f t="shared" si="224"/>
        <v>0</v>
      </c>
      <c r="AC151" s="93">
        <f t="shared" si="224"/>
        <v>1768000</v>
      </c>
      <c r="AD151" s="93">
        <f t="shared" si="224"/>
        <v>0</v>
      </c>
      <c r="AE151" s="93">
        <f t="shared" si="224"/>
        <v>0</v>
      </c>
      <c r="AF151" s="93">
        <f t="shared" si="224"/>
        <v>0</v>
      </c>
      <c r="AG151" s="93">
        <f t="shared" si="224"/>
        <v>0</v>
      </c>
      <c r="AH151" s="116">
        <f t="shared" si="224"/>
        <v>0</v>
      </c>
    </row>
    <row r="152" spans="2:34" ht="57.75" customHeight="1" x14ac:dyDescent="0.2">
      <c r="B152" s="113">
        <v>7.2</v>
      </c>
      <c r="C152" s="140" t="s">
        <v>124</v>
      </c>
      <c r="D152" s="106"/>
      <c r="E152" s="22"/>
      <c r="F152" s="22"/>
      <c r="G152" s="19"/>
      <c r="H152" s="19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5"/>
    </row>
    <row r="153" spans="2:34" x14ac:dyDescent="0.2">
      <c r="B153" s="113"/>
      <c r="C153" s="85" t="s">
        <v>91</v>
      </c>
      <c r="D153" s="106"/>
      <c r="E153" s="22"/>
      <c r="F153" s="22"/>
      <c r="G153" s="19"/>
      <c r="H153" s="19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5"/>
    </row>
    <row r="154" spans="2:34" ht="70.5" customHeight="1" x14ac:dyDescent="0.2">
      <c r="B154" s="46" t="s">
        <v>201</v>
      </c>
      <c r="C154" s="18" t="s">
        <v>125</v>
      </c>
      <c r="D154" s="106" t="s">
        <v>266</v>
      </c>
      <c r="E154" s="21" t="s">
        <v>169</v>
      </c>
      <c r="F154" s="21" t="s">
        <v>412</v>
      </c>
      <c r="G154" s="114">
        <v>2022</v>
      </c>
      <c r="H154" s="201">
        <v>2025</v>
      </c>
      <c r="I154" s="89">
        <v>1606000</v>
      </c>
      <c r="J154" s="89">
        <v>0</v>
      </c>
      <c r="K154" s="89">
        <f>I154+J154</f>
        <v>1606000</v>
      </c>
      <c r="L154" s="89">
        <v>1606000</v>
      </c>
      <c r="M154" s="89">
        <v>0</v>
      </c>
      <c r="N154" s="89">
        <f>L154+M154</f>
        <v>1606000</v>
      </c>
      <c r="O154" s="89">
        <v>1606000</v>
      </c>
      <c r="P154" s="89">
        <v>0</v>
      </c>
      <c r="Q154" s="89">
        <f>O154+P154</f>
        <v>1606000</v>
      </c>
      <c r="R154" s="89">
        <v>1606000</v>
      </c>
      <c r="S154" s="89">
        <v>0</v>
      </c>
      <c r="T154" s="89">
        <f>R154+S154</f>
        <v>1606000</v>
      </c>
      <c r="U154" s="89">
        <f t="shared" ref="U154" si="225">I154+L154+O154+R154</f>
        <v>6424000</v>
      </c>
      <c r="V154" s="89">
        <f t="shared" ref="V154" si="226">J154+M154+P154+S154</f>
        <v>0</v>
      </c>
      <c r="W154" s="89">
        <f t="shared" ref="W154" si="227">U154+V154</f>
        <v>6424000</v>
      </c>
      <c r="X154" s="89">
        <f t="shared" ref="X154" si="228">I154+L154</f>
        <v>3212000</v>
      </c>
      <c r="Y154" s="89">
        <f>M154+P154</f>
        <v>0</v>
      </c>
      <c r="Z154" s="89">
        <f t="shared" ref="Z154" si="229">X154+Y154</f>
        <v>3212000</v>
      </c>
      <c r="AA154" s="89">
        <f>U154-X154</f>
        <v>3212000</v>
      </c>
      <c r="AB154" s="89">
        <f t="shared" ref="AB154" si="230">V154-Y154</f>
        <v>0</v>
      </c>
      <c r="AC154" s="89">
        <f t="shared" ref="AC154" si="231">AA154+AB154</f>
        <v>3212000</v>
      </c>
      <c r="AD154" s="89"/>
      <c r="AE154" s="89"/>
      <c r="AF154" s="89"/>
      <c r="AG154" s="89"/>
      <c r="AH154" s="90">
        <f t="shared" ref="AH154:AH155" si="232">W154-Z154-AC154</f>
        <v>0</v>
      </c>
    </row>
    <row r="155" spans="2:34" s="98" customFormat="1" ht="53.25" customHeight="1" x14ac:dyDescent="0.2">
      <c r="B155" s="127" t="s">
        <v>484</v>
      </c>
      <c r="C155" s="131" t="s">
        <v>170</v>
      </c>
      <c r="D155" s="129" t="s">
        <v>270</v>
      </c>
      <c r="E155" s="96" t="s">
        <v>165</v>
      </c>
      <c r="F155" s="96" t="s">
        <v>413</v>
      </c>
      <c r="G155" s="153">
        <v>2022</v>
      </c>
      <c r="H155" s="201">
        <v>2025</v>
      </c>
      <c r="I155" s="89">
        <f>31350000/4</f>
        <v>7837500</v>
      </c>
      <c r="J155" s="89">
        <v>0</v>
      </c>
      <c r="K155" s="89">
        <f>I155+J155</f>
        <v>7837500</v>
      </c>
      <c r="L155" s="89">
        <f>31350000/4</f>
        <v>7837500</v>
      </c>
      <c r="M155" s="89">
        <v>0</v>
      </c>
      <c r="N155" s="89">
        <f>L155+M155</f>
        <v>7837500</v>
      </c>
      <c r="O155" s="89">
        <f>31350000/4</f>
        <v>7837500</v>
      </c>
      <c r="P155" s="89">
        <v>0</v>
      </c>
      <c r="Q155" s="89">
        <f>O155+P155</f>
        <v>7837500</v>
      </c>
      <c r="R155" s="89">
        <f>31350000/4</f>
        <v>7837500</v>
      </c>
      <c r="S155" s="89">
        <f>AK155+AN155</f>
        <v>0</v>
      </c>
      <c r="T155" s="89">
        <f>R155+S155</f>
        <v>7837500</v>
      </c>
      <c r="U155" s="89">
        <f t="shared" ref="U155" si="233">I155+L155+O155+R155</f>
        <v>31350000</v>
      </c>
      <c r="V155" s="89">
        <f t="shared" ref="V155" si="234">J155+M155+P155+S155</f>
        <v>0</v>
      </c>
      <c r="W155" s="89">
        <f t="shared" ref="W155" si="235">U155+V155</f>
        <v>31350000</v>
      </c>
      <c r="X155" s="89">
        <f t="shared" ref="X155" si="236">I155+L155</f>
        <v>15675000</v>
      </c>
      <c r="Y155" s="89">
        <f>M155+P155</f>
        <v>0</v>
      </c>
      <c r="Z155" s="89">
        <f t="shared" ref="Z155" si="237">X155+Y155</f>
        <v>15675000</v>
      </c>
      <c r="AA155" s="89">
        <f t="shared" ref="AA155" si="238">U155-X155</f>
        <v>15675000</v>
      </c>
      <c r="AB155" s="89">
        <f>V155-Y155</f>
        <v>0</v>
      </c>
      <c r="AC155" s="89">
        <f t="shared" ref="AC155" si="239">AA155+AB155</f>
        <v>15675000</v>
      </c>
      <c r="AD155" s="89"/>
      <c r="AE155" s="89"/>
      <c r="AF155" s="89"/>
      <c r="AG155" s="89"/>
      <c r="AH155" s="90">
        <f t="shared" si="232"/>
        <v>0</v>
      </c>
    </row>
    <row r="156" spans="2:34" ht="19.5" customHeight="1" x14ac:dyDescent="0.2">
      <c r="B156" s="115"/>
      <c r="C156" s="101" t="s">
        <v>217</v>
      </c>
      <c r="D156" s="109"/>
      <c r="E156" s="92"/>
      <c r="F156" s="92"/>
      <c r="G156" s="92"/>
      <c r="H156" s="92"/>
      <c r="I156" s="93">
        <f>SUM(I154:I155)</f>
        <v>9443500</v>
      </c>
      <c r="J156" s="93">
        <f t="shared" ref="J156:AH156" si="240">SUM(J154:J155)</f>
        <v>0</v>
      </c>
      <c r="K156" s="93">
        <f t="shared" si="240"/>
        <v>9443500</v>
      </c>
      <c r="L156" s="93">
        <f t="shared" si="240"/>
        <v>9443500</v>
      </c>
      <c r="M156" s="93">
        <f t="shared" si="240"/>
        <v>0</v>
      </c>
      <c r="N156" s="93">
        <f t="shared" si="240"/>
        <v>9443500</v>
      </c>
      <c r="O156" s="93">
        <f t="shared" si="240"/>
        <v>9443500</v>
      </c>
      <c r="P156" s="93">
        <f t="shared" si="240"/>
        <v>0</v>
      </c>
      <c r="Q156" s="93">
        <f t="shared" si="240"/>
        <v>9443500</v>
      </c>
      <c r="R156" s="93">
        <f t="shared" si="240"/>
        <v>9443500</v>
      </c>
      <c r="S156" s="93">
        <f t="shared" si="240"/>
        <v>0</v>
      </c>
      <c r="T156" s="93">
        <f t="shared" si="240"/>
        <v>9443500</v>
      </c>
      <c r="U156" s="93">
        <f t="shared" si="240"/>
        <v>37774000</v>
      </c>
      <c r="V156" s="93">
        <f t="shared" si="240"/>
        <v>0</v>
      </c>
      <c r="W156" s="93">
        <f t="shared" si="240"/>
        <v>37774000</v>
      </c>
      <c r="X156" s="93">
        <f t="shared" si="240"/>
        <v>18887000</v>
      </c>
      <c r="Y156" s="93">
        <f t="shared" si="240"/>
        <v>0</v>
      </c>
      <c r="Z156" s="93">
        <f t="shared" si="240"/>
        <v>18887000</v>
      </c>
      <c r="AA156" s="93">
        <f t="shared" si="240"/>
        <v>18887000</v>
      </c>
      <c r="AB156" s="93">
        <f t="shared" si="240"/>
        <v>0</v>
      </c>
      <c r="AC156" s="93">
        <f t="shared" si="240"/>
        <v>18887000</v>
      </c>
      <c r="AD156" s="93">
        <f t="shared" si="240"/>
        <v>0</v>
      </c>
      <c r="AE156" s="93">
        <f t="shared" si="240"/>
        <v>0</v>
      </c>
      <c r="AF156" s="93">
        <f t="shared" si="240"/>
        <v>0</v>
      </c>
      <c r="AG156" s="93">
        <f t="shared" si="240"/>
        <v>0</v>
      </c>
      <c r="AH156" s="93">
        <f t="shared" si="240"/>
        <v>0</v>
      </c>
    </row>
    <row r="157" spans="2:34" ht="74.25" customHeight="1" x14ac:dyDescent="0.2">
      <c r="B157" s="113">
        <v>7.3</v>
      </c>
      <c r="C157" s="140" t="s">
        <v>496</v>
      </c>
      <c r="D157" s="106"/>
      <c r="E157" s="22"/>
      <c r="F157" s="22"/>
      <c r="G157" s="19"/>
      <c r="H157" s="19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5"/>
    </row>
    <row r="158" spans="2:34" ht="24" customHeight="1" x14ac:dyDescent="0.2">
      <c r="B158" s="113"/>
      <c r="C158" s="85" t="s">
        <v>91</v>
      </c>
      <c r="D158" s="106"/>
      <c r="E158" s="22"/>
      <c r="F158" s="22"/>
      <c r="G158" s="19"/>
      <c r="H158" s="19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5"/>
    </row>
    <row r="159" spans="2:34" s="98" customFormat="1" ht="60" customHeight="1" x14ac:dyDescent="0.2">
      <c r="B159" s="127" t="s">
        <v>202</v>
      </c>
      <c r="C159" s="128" t="s">
        <v>127</v>
      </c>
      <c r="D159" s="129" t="s">
        <v>266</v>
      </c>
      <c r="E159" s="96" t="s">
        <v>169</v>
      </c>
      <c r="F159" s="96" t="s">
        <v>412</v>
      </c>
      <c r="G159" s="153">
        <v>2022</v>
      </c>
      <c r="H159" s="203">
        <v>2025</v>
      </c>
      <c r="I159" s="89">
        <v>1380000</v>
      </c>
      <c r="J159" s="89">
        <v>0</v>
      </c>
      <c r="K159" s="89">
        <f>I159+J159</f>
        <v>1380000</v>
      </c>
      <c r="L159" s="89">
        <v>1380000</v>
      </c>
      <c r="M159" s="89">
        <v>0</v>
      </c>
      <c r="N159" s="89">
        <f>L159+M159</f>
        <v>1380000</v>
      </c>
      <c r="O159" s="89">
        <v>1380000</v>
      </c>
      <c r="P159" s="89">
        <v>0</v>
      </c>
      <c r="Q159" s="89">
        <f>O159+P159</f>
        <v>1380000</v>
      </c>
      <c r="R159" s="89">
        <v>1380000</v>
      </c>
      <c r="S159" s="89">
        <v>0</v>
      </c>
      <c r="T159" s="89">
        <f>R159+S159</f>
        <v>1380000</v>
      </c>
      <c r="U159" s="89">
        <f t="shared" ref="U159" si="241">I159+L159+O159+R159</f>
        <v>5520000</v>
      </c>
      <c r="V159" s="89">
        <f t="shared" ref="V159" si="242">J159+M159+P159+S159</f>
        <v>0</v>
      </c>
      <c r="W159" s="89">
        <f t="shared" ref="W159" si="243">U159+V159</f>
        <v>5520000</v>
      </c>
      <c r="X159" s="89">
        <f t="shared" ref="X159" si="244">I159+L159</f>
        <v>2760000</v>
      </c>
      <c r="Y159" s="89">
        <f>M159+P159</f>
        <v>0</v>
      </c>
      <c r="Z159" s="89">
        <f t="shared" ref="Z159" si="245">X159+Y159</f>
        <v>2760000</v>
      </c>
      <c r="AA159" s="89">
        <f t="shared" ref="AA159:AA161" si="246">U159-X159</f>
        <v>2760000</v>
      </c>
      <c r="AB159" s="89">
        <f>V159-Y159</f>
        <v>0</v>
      </c>
      <c r="AC159" s="89">
        <f t="shared" ref="AC159" si="247">AA159+AB159</f>
        <v>2760000</v>
      </c>
      <c r="AD159" s="89"/>
      <c r="AE159" s="89"/>
      <c r="AF159" s="89"/>
      <c r="AG159" s="89"/>
      <c r="AH159" s="90">
        <f t="shared" ref="AH159:AH161" si="248">W159-Z159-AC159</f>
        <v>0</v>
      </c>
    </row>
    <row r="160" spans="2:34" s="98" customFormat="1" ht="69" customHeight="1" x14ac:dyDescent="0.2">
      <c r="B160" s="127" t="s">
        <v>238</v>
      </c>
      <c r="C160" s="128" t="s">
        <v>128</v>
      </c>
      <c r="D160" s="129" t="s">
        <v>267</v>
      </c>
      <c r="E160" s="96" t="s">
        <v>169</v>
      </c>
      <c r="F160" s="96" t="s">
        <v>414</v>
      </c>
      <c r="G160" s="153">
        <v>2022</v>
      </c>
      <c r="H160" s="203">
        <v>2025</v>
      </c>
      <c r="I160" s="89">
        <v>2293000</v>
      </c>
      <c r="J160" s="89">
        <v>0</v>
      </c>
      <c r="K160" s="89">
        <f>I160+J160</f>
        <v>2293000</v>
      </c>
      <c r="L160" s="89">
        <v>2293000</v>
      </c>
      <c r="M160" s="89">
        <v>0</v>
      </c>
      <c r="N160" s="89">
        <f>L160+M160</f>
        <v>2293000</v>
      </c>
      <c r="O160" s="89">
        <v>2293000</v>
      </c>
      <c r="P160" s="89">
        <v>0</v>
      </c>
      <c r="Q160" s="89">
        <f>O160+P160</f>
        <v>2293000</v>
      </c>
      <c r="R160" s="89">
        <v>2293000</v>
      </c>
      <c r="S160" s="89">
        <v>0</v>
      </c>
      <c r="T160" s="89">
        <f>R160+S160</f>
        <v>2293000</v>
      </c>
      <c r="U160" s="89">
        <f t="shared" ref="U160:U161" si="249">I160+L160+O160+R160</f>
        <v>9172000</v>
      </c>
      <c r="V160" s="89">
        <f t="shared" ref="V160:V161" si="250">J160+M160+P160+S160</f>
        <v>0</v>
      </c>
      <c r="W160" s="89">
        <f t="shared" ref="W160:W161" si="251">U160+V160</f>
        <v>9172000</v>
      </c>
      <c r="X160" s="89">
        <f t="shared" ref="X160:X161" si="252">I160+L160</f>
        <v>4586000</v>
      </c>
      <c r="Y160" s="89">
        <f t="shared" ref="Y160:Y161" si="253">M160+P160</f>
        <v>0</v>
      </c>
      <c r="Z160" s="89">
        <f t="shared" ref="Z160:Z161" si="254">X160+Y160</f>
        <v>4586000</v>
      </c>
      <c r="AA160" s="89">
        <f t="shared" si="246"/>
        <v>4586000</v>
      </c>
      <c r="AB160" s="89">
        <f t="shared" ref="AB160:AB161" si="255">V160-Y160</f>
        <v>0</v>
      </c>
      <c r="AC160" s="89">
        <f t="shared" ref="AC160:AC161" si="256">AA160+AB160</f>
        <v>4586000</v>
      </c>
      <c r="AD160" s="89"/>
      <c r="AE160" s="89"/>
      <c r="AF160" s="89"/>
      <c r="AG160" s="89"/>
      <c r="AH160" s="90">
        <f t="shared" si="248"/>
        <v>0</v>
      </c>
    </row>
    <row r="161" spans="2:34" ht="47.25" customHeight="1" x14ac:dyDescent="0.2">
      <c r="B161" s="46" t="s">
        <v>239</v>
      </c>
      <c r="C161" s="18" t="s">
        <v>185</v>
      </c>
      <c r="D161" s="106" t="s">
        <v>265</v>
      </c>
      <c r="E161" s="21" t="s">
        <v>154</v>
      </c>
      <c r="F161" s="21" t="s">
        <v>424</v>
      </c>
      <c r="G161" s="153">
        <v>2022</v>
      </c>
      <c r="H161" s="203">
        <v>2025</v>
      </c>
      <c r="I161" s="89">
        <v>400000</v>
      </c>
      <c r="J161" s="89">
        <v>0</v>
      </c>
      <c r="K161" s="89">
        <f>I161+J161</f>
        <v>400000</v>
      </c>
      <c r="L161" s="89">
        <v>400000</v>
      </c>
      <c r="M161" s="89">
        <v>0</v>
      </c>
      <c r="N161" s="89">
        <f>L161+M161</f>
        <v>400000</v>
      </c>
      <c r="O161" s="89">
        <v>400000</v>
      </c>
      <c r="P161" s="89">
        <v>0</v>
      </c>
      <c r="Q161" s="89">
        <f>O161+P161</f>
        <v>400000</v>
      </c>
      <c r="R161" s="89">
        <v>400000</v>
      </c>
      <c r="S161" s="89">
        <v>0</v>
      </c>
      <c r="T161" s="89">
        <f>R161+S161</f>
        <v>400000</v>
      </c>
      <c r="U161" s="89">
        <f t="shared" si="249"/>
        <v>1600000</v>
      </c>
      <c r="V161" s="89">
        <f t="shared" si="250"/>
        <v>0</v>
      </c>
      <c r="W161" s="89">
        <f t="shared" si="251"/>
        <v>1600000</v>
      </c>
      <c r="X161" s="89">
        <f t="shared" si="252"/>
        <v>800000</v>
      </c>
      <c r="Y161" s="89">
        <f t="shared" si="253"/>
        <v>0</v>
      </c>
      <c r="Z161" s="89">
        <f t="shared" si="254"/>
        <v>800000</v>
      </c>
      <c r="AA161" s="89">
        <f t="shared" si="246"/>
        <v>800000</v>
      </c>
      <c r="AB161" s="89">
        <f t="shared" si="255"/>
        <v>0</v>
      </c>
      <c r="AC161" s="89">
        <f t="shared" si="256"/>
        <v>800000</v>
      </c>
      <c r="AD161" s="89"/>
      <c r="AE161" s="89"/>
      <c r="AF161" s="89"/>
      <c r="AG161" s="89"/>
      <c r="AH161" s="90">
        <f t="shared" si="248"/>
        <v>0</v>
      </c>
    </row>
    <row r="162" spans="2:34" ht="24" customHeight="1" x14ac:dyDescent="0.2">
      <c r="B162" s="115"/>
      <c r="C162" s="101" t="s">
        <v>216</v>
      </c>
      <c r="D162" s="109"/>
      <c r="E162" s="92"/>
      <c r="F162" s="92"/>
      <c r="G162" s="92"/>
      <c r="H162" s="92"/>
      <c r="I162" s="93">
        <f t="shared" ref="I162:AH162" si="257">SUM(I159:I161)</f>
        <v>4073000</v>
      </c>
      <c r="J162" s="93">
        <f t="shared" si="257"/>
        <v>0</v>
      </c>
      <c r="K162" s="93">
        <f t="shared" si="257"/>
        <v>4073000</v>
      </c>
      <c r="L162" s="93">
        <f t="shared" si="257"/>
        <v>4073000</v>
      </c>
      <c r="M162" s="93">
        <f t="shared" si="257"/>
        <v>0</v>
      </c>
      <c r="N162" s="93">
        <f t="shared" si="257"/>
        <v>4073000</v>
      </c>
      <c r="O162" s="93">
        <f t="shared" si="257"/>
        <v>4073000</v>
      </c>
      <c r="P162" s="93">
        <f t="shared" si="257"/>
        <v>0</v>
      </c>
      <c r="Q162" s="93">
        <f t="shared" si="257"/>
        <v>4073000</v>
      </c>
      <c r="R162" s="93">
        <f t="shared" si="257"/>
        <v>4073000</v>
      </c>
      <c r="S162" s="93">
        <f t="shared" si="257"/>
        <v>0</v>
      </c>
      <c r="T162" s="93">
        <f t="shared" si="257"/>
        <v>4073000</v>
      </c>
      <c r="U162" s="93">
        <f t="shared" si="257"/>
        <v>16292000</v>
      </c>
      <c r="V162" s="93">
        <f t="shared" si="257"/>
        <v>0</v>
      </c>
      <c r="W162" s="93">
        <f t="shared" si="257"/>
        <v>16292000</v>
      </c>
      <c r="X162" s="93">
        <f>SUM(X159:X161)</f>
        <v>8146000</v>
      </c>
      <c r="Y162" s="93">
        <f t="shared" si="257"/>
        <v>0</v>
      </c>
      <c r="Z162" s="93">
        <f>SUM(Z159:Z161)</f>
        <v>8146000</v>
      </c>
      <c r="AA162" s="93">
        <f t="shared" ref="AA162:AC162" si="258">SUM(AA159:AA161)</f>
        <v>8146000</v>
      </c>
      <c r="AB162" s="93">
        <f t="shared" si="258"/>
        <v>0</v>
      </c>
      <c r="AC162" s="93">
        <f t="shared" si="258"/>
        <v>8146000</v>
      </c>
      <c r="AD162" s="93">
        <f t="shared" si="257"/>
        <v>0</v>
      </c>
      <c r="AE162" s="93">
        <f t="shared" si="257"/>
        <v>0</v>
      </c>
      <c r="AF162" s="93">
        <f t="shared" si="257"/>
        <v>0</v>
      </c>
      <c r="AG162" s="93">
        <f t="shared" si="257"/>
        <v>0</v>
      </c>
      <c r="AH162" s="116">
        <f t="shared" si="257"/>
        <v>0</v>
      </c>
    </row>
    <row r="163" spans="2:34" ht="57" customHeight="1" x14ac:dyDescent="0.2">
      <c r="B163" s="154">
        <v>7.4</v>
      </c>
      <c r="C163" s="140" t="s">
        <v>129</v>
      </c>
      <c r="D163" s="106"/>
      <c r="E163" s="22"/>
      <c r="F163" s="22"/>
      <c r="G163" s="19"/>
      <c r="H163" s="19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5"/>
    </row>
    <row r="164" spans="2:34" ht="21.75" customHeight="1" x14ac:dyDescent="0.2">
      <c r="B164" s="113"/>
      <c r="C164" s="85" t="s">
        <v>91</v>
      </c>
      <c r="D164" s="106"/>
      <c r="E164" s="22"/>
      <c r="F164" s="22"/>
      <c r="G164" s="19"/>
      <c r="H164" s="19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5"/>
    </row>
    <row r="165" spans="2:34" ht="61.5" customHeight="1" x14ac:dyDescent="0.2">
      <c r="B165" s="46" t="s">
        <v>242</v>
      </c>
      <c r="C165" s="18" t="s">
        <v>186</v>
      </c>
      <c r="D165" s="138" t="s">
        <v>272</v>
      </c>
      <c r="E165" s="21" t="s">
        <v>81</v>
      </c>
      <c r="F165" s="21" t="s">
        <v>474</v>
      </c>
      <c r="G165" s="114">
        <v>2022</v>
      </c>
      <c r="H165" s="201">
        <v>2025</v>
      </c>
      <c r="I165" s="88">
        <v>884000</v>
      </c>
      <c r="J165" s="100">
        <v>0</v>
      </c>
      <c r="K165" s="89">
        <f>I165+J165</f>
        <v>884000</v>
      </c>
      <c r="L165" s="88">
        <v>884000</v>
      </c>
      <c r="M165" s="100"/>
      <c r="N165" s="89">
        <f>L165+M165</f>
        <v>884000</v>
      </c>
      <c r="O165" s="88">
        <v>884000</v>
      </c>
      <c r="P165" s="100">
        <v>0</v>
      </c>
      <c r="Q165" s="89">
        <f>O165+P165</f>
        <v>884000</v>
      </c>
      <c r="R165" s="88">
        <v>884000</v>
      </c>
      <c r="S165" s="100">
        <v>0</v>
      </c>
      <c r="T165" s="89">
        <f>R165+S165</f>
        <v>884000</v>
      </c>
      <c r="U165" s="89">
        <f t="shared" ref="U165" si="259">I165+L165+O165+R165</f>
        <v>3536000</v>
      </c>
      <c r="V165" s="89">
        <f t="shared" ref="V165" si="260">J165+M165+P165+S165</f>
        <v>0</v>
      </c>
      <c r="W165" s="89">
        <f t="shared" ref="W165" si="261">U165+V165</f>
        <v>3536000</v>
      </c>
      <c r="X165" s="89">
        <f t="shared" ref="X165" si="262">I165+L165</f>
        <v>1768000</v>
      </c>
      <c r="Y165" s="89">
        <f t="shared" ref="Y165:Y167" si="263">M165+P165</f>
        <v>0</v>
      </c>
      <c r="Z165" s="89">
        <f t="shared" ref="Z165" si="264">X165+Y165</f>
        <v>1768000</v>
      </c>
      <c r="AA165" s="89">
        <f t="shared" ref="AA165:AB167" si="265">U165-X165</f>
        <v>1768000</v>
      </c>
      <c r="AB165" s="89">
        <f t="shared" si="265"/>
        <v>0</v>
      </c>
      <c r="AC165" s="89">
        <f t="shared" ref="AC165" si="266">AA165+AB165</f>
        <v>1768000</v>
      </c>
      <c r="AD165" s="89"/>
      <c r="AE165" s="89"/>
      <c r="AF165" s="89"/>
      <c r="AG165" s="89"/>
      <c r="AH165" s="90">
        <f t="shared" ref="AH165:AH167" si="267">W165-Z165-AC165</f>
        <v>0</v>
      </c>
    </row>
    <row r="166" spans="2:34" s="98" customFormat="1" ht="55.5" customHeight="1" x14ac:dyDescent="0.2">
      <c r="B166" s="127" t="s">
        <v>410</v>
      </c>
      <c r="C166" s="128" t="s">
        <v>130</v>
      </c>
      <c r="D166" s="138" t="s">
        <v>272</v>
      </c>
      <c r="E166" s="126" t="s">
        <v>81</v>
      </c>
      <c r="F166" s="167" t="s">
        <v>172</v>
      </c>
      <c r="G166" s="195">
        <v>2022</v>
      </c>
      <c r="H166" s="201">
        <v>2025</v>
      </c>
      <c r="I166" s="88">
        <v>684000</v>
      </c>
      <c r="J166" s="100"/>
      <c r="K166" s="89">
        <f>I166+J166</f>
        <v>684000</v>
      </c>
      <c r="L166" s="88">
        <v>684000</v>
      </c>
      <c r="M166" s="100"/>
      <c r="N166" s="89">
        <f>L166+M166</f>
        <v>684000</v>
      </c>
      <c r="O166" s="88">
        <v>684000</v>
      </c>
      <c r="P166" s="100"/>
      <c r="Q166" s="89">
        <f>O166+P166</f>
        <v>684000</v>
      </c>
      <c r="R166" s="88">
        <v>684000</v>
      </c>
      <c r="S166" s="100"/>
      <c r="T166" s="89">
        <f>R166+S166</f>
        <v>684000</v>
      </c>
      <c r="U166" s="89">
        <f t="shared" ref="U166:U167" si="268">I166+L166+O166+R166</f>
        <v>2736000</v>
      </c>
      <c r="V166" s="89">
        <f t="shared" ref="V166:V167" si="269">J166+M166+P166+S166</f>
        <v>0</v>
      </c>
      <c r="W166" s="89">
        <f t="shared" ref="W166:W167" si="270">U166+V166</f>
        <v>2736000</v>
      </c>
      <c r="X166" s="89">
        <f t="shared" ref="X166:X167" si="271">I166+L166</f>
        <v>1368000</v>
      </c>
      <c r="Y166" s="89">
        <f t="shared" si="263"/>
        <v>0</v>
      </c>
      <c r="Z166" s="89">
        <f t="shared" ref="Z166:Z167" si="272">X166+Y166</f>
        <v>1368000</v>
      </c>
      <c r="AA166" s="89">
        <f t="shared" si="265"/>
        <v>1368000</v>
      </c>
      <c r="AB166" s="89">
        <f t="shared" si="265"/>
        <v>0</v>
      </c>
      <c r="AC166" s="89">
        <f t="shared" ref="AC166:AC167" si="273">AA166+AB166</f>
        <v>1368000</v>
      </c>
      <c r="AD166" s="89"/>
      <c r="AE166" s="89"/>
      <c r="AF166" s="89"/>
      <c r="AG166" s="89"/>
      <c r="AH166" s="90">
        <f t="shared" si="267"/>
        <v>0</v>
      </c>
    </row>
    <row r="167" spans="2:34" s="98" customFormat="1" ht="84" x14ac:dyDescent="0.2">
      <c r="B167" s="127" t="s">
        <v>411</v>
      </c>
      <c r="C167" s="128" t="s">
        <v>131</v>
      </c>
      <c r="D167" s="138" t="s">
        <v>272</v>
      </c>
      <c r="E167" s="126" t="s">
        <v>81</v>
      </c>
      <c r="F167" s="167" t="s">
        <v>172</v>
      </c>
      <c r="G167" s="195">
        <v>2022</v>
      </c>
      <c r="H167" s="201">
        <v>2025</v>
      </c>
      <c r="I167" s="88">
        <v>460000</v>
      </c>
      <c r="J167" s="88"/>
      <c r="K167" s="88">
        <v>460000</v>
      </c>
      <c r="L167" s="88">
        <v>460000</v>
      </c>
      <c r="M167" s="88"/>
      <c r="N167" s="88">
        <v>460000</v>
      </c>
      <c r="O167" s="88">
        <v>460000</v>
      </c>
      <c r="P167" s="88"/>
      <c r="Q167" s="88">
        <v>460000</v>
      </c>
      <c r="R167" s="88">
        <v>460000</v>
      </c>
      <c r="S167" s="88"/>
      <c r="T167" s="88">
        <v>460000</v>
      </c>
      <c r="U167" s="89">
        <f t="shared" si="268"/>
        <v>1840000</v>
      </c>
      <c r="V167" s="89">
        <f t="shared" si="269"/>
        <v>0</v>
      </c>
      <c r="W167" s="89">
        <f t="shared" si="270"/>
        <v>1840000</v>
      </c>
      <c r="X167" s="89">
        <f t="shared" si="271"/>
        <v>920000</v>
      </c>
      <c r="Y167" s="89">
        <f t="shared" si="263"/>
        <v>0</v>
      </c>
      <c r="Z167" s="89">
        <f t="shared" si="272"/>
        <v>920000</v>
      </c>
      <c r="AA167" s="89">
        <f t="shared" si="265"/>
        <v>920000</v>
      </c>
      <c r="AB167" s="89">
        <f t="shared" si="265"/>
        <v>0</v>
      </c>
      <c r="AC167" s="89">
        <f t="shared" si="273"/>
        <v>920000</v>
      </c>
      <c r="AD167" s="89"/>
      <c r="AE167" s="89"/>
      <c r="AF167" s="89"/>
      <c r="AG167" s="89"/>
      <c r="AH167" s="90">
        <f t="shared" si="267"/>
        <v>0</v>
      </c>
    </row>
    <row r="168" spans="2:34" ht="31.5" customHeight="1" x14ac:dyDescent="0.2">
      <c r="B168" s="115"/>
      <c r="C168" s="101" t="s">
        <v>240</v>
      </c>
      <c r="D168" s="109"/>
      <c r="E168" s="92"/>
      <c r="F168" s="92"/>
      <c r="G168" s="92"/>
      <c r="H168" s="92"/>
      <c r="I168" s="93">
        <f t="shared" ref="I168:AH168" si="274">SUM(I165:I167)</f>
        <v>2028000</v>
      </c>
      <c r="J168" s="93">
        <f t="shared" si="274"/>
        <v>0</v>
      </c>
      <c r="K168" s="93">
        <f t="shared" si="274"/>
        <v>2028000</v>
      </c>
      <c r="L168" s="93">
        <f t="shared" si="274"/>
        <v>2028000</v>
      </c>
      <c r="M168" s="93">
        <f t="shared" si="274"/>
        <v>0</v>
      </c>
      <c r="N168" s="93">
        <f t="shared" si="274"/>
        <v>2028000</v>
      </c>
      <c r="O168" s="93">
        <f t="shared" si="274"/>
        <v>2028000</v>
      </c>
      <c r="P168" s="93">
        <f t="shared" si="274"/>
        <v>0</v>
      </c>
      <c r="Q168" s="93">
        <f t="shared" si="274"/>
        <v>2028000</v>
      </c>
      <c r="R168" s="93">
        <f t="shared" si="274"/>
        <v>2028000</v>
      </c>
      <c r="S168" s="93">
        <f t="shared" si="274"/>
        <v>0</v>
      </c>
      <c r="T168" s="93">
        <f t="shared" si="274"/>
        <v>2028000</v>
      </c>
      <c r="U168" s="93">
        <f t="shared" si="274"/>
        <v>8112000</v>
      </c>
      <c r="V168" s="93">
        <f t="shared" si="274"/>
        <v>0</v>
      </c>
      <c r="W168" s="93">
        <f t="shared" si="274"/>
        <v>8112000</v>
      </c>
      <c r="X168" s="93">
        <f t="shared" si="274"/>
        <v>4056000</v>
      </c>
      <c r="Y168" s="93">
        <f t="shared" si="274"/>
        <v>0</v>
      </c>
      <c r="Z168" s="93">
        <f t="shared" si="274"/>
        <v>4056000</v>
      </c>
      <c r="AA168" s="93">
        <f t="shared" ref="AA168:AC168" si="275">SUM(AA165:AA167)</f>
        <v>4056000</v>
      </c>
      <c r="AB168" s="93">
        <f t="shared" si="275"/>
        <v>0</v>
      </c>
      <c r="AC168" s="93">
        <f t="shared" si="275"/>
        <v>4056000</v>
      </c>
      <c r="AD168" s="93">
        <f t="shared" si="274"/>
        <v>0</v>
      </c>
      <c r="AE168" s="93">
        <f t="shared" si="274"/>
        <v>0</v>
      </c>
      <c r="AF168" s="93">
        <f t="shared" si="274"/>
        <v>0</v>
      </c>
      <c r="AG168" s="93">
        <f t="shared" si="274"/>
        <v>0</v>
      </c>
      <c r="AH168" s="93">
        <f t="shared" si="274"/>
        <v>0</v>
      </c>
    </row>
    <row r="169" spans="2:34" ht="63.75" customHeight="1" x14ac:dyDescent="0.2">
      <c r="B169" s="154">
        <v>7.5</v>
      </c>
      <c r="C169" s="140" t="s">
        <v>132</v>
      </c>
      <c r="D169" s="106"/>
      <c r="E169" s="22"/>
      <c r="F169" s="22"/>
      <c r="G169" s="19"/>
      <c r="H169" s="19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5"/>
    </row>
    <row r="170" spans="2:34" x14ac:dyDescent="0.2">
      <c r="B170" s="113"/>
      <c r="C170" s="85" t="s">
        <v>91</v>
      </c>
      <c r="D170" s="106"/>
      <c r="E170" s="22"/>
      <c r="F170" s="22"/>
      <c r="G170" s="19"/>
      <c r="H170" s="19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5"/>
    </row>
    <row r="171" spans="2:34" ht="36" x14ac:dyDescent="0.2">
      <c r="B171" s="46" t="s">
        <v>243</v>
      </c>
      <c r="C171" s="18" t="s">
        <v>453</v>
      </c>
      <c r="D171" s="106" t="s">
        <v>265</v>
      </c>
      <c r="E171" s="23" t="s">
        <v>415</v>
      </c>
      <c r="F171" s="23" t="s">
        <v>475</v>
      </c>
      <c r="G171" s="114">
        <v>2022</v>
      </c>
      <c r="H171" s="200">
        <v>2024</v>
      </c>
      <c r="I171" s="89">
        <v>200000</v>
      </c>
      <c r="J171" s="89">
        <v>0</v>
      </c>
      <c r="K171" s="89">
        <f>I171+J171</f>
        <v>200000</v>
      </c>
      <c r="L171" s="89">
        <v>200000</v>
      </c>
      <c r="M171" s="89">
        <v>0</v>
      </c>
      <c r="N171" s="89">
        <f>L171+M171</f>
        <v>200000</v>
      </c>
      <c r="O171" s="89">
        <v>200000</v>
      </c>
      <c r="P171" s="89">
        <v>0</v>
      </c>
      <c r="Q171" s="89">
        <f>O171+P171</f>
        <v>200000</v>
      </c>
      <c r="R171" s="89">
        <v>0</v>
      </c>
      <c r="S171" s="89">
        <v>0</v>
      </c>
      <c r="T171" s="89">
        <f>R171+S171</f>
        <v>0</v>
      </c>
      <c r="U171" s="89">
        <f t="shared" ref="U171:U172" si="276">I171+L171+O171+R171</f>
        <v>600000</v>
      </c>
      <c r="V171" s="89">
        <f t="shared" ref="V171:V172" si="277">J171+M171+P171+S171</f>
        <v>0</v>
      </c>
      <c r="W171" s="89">
        <f t="shared" ref="W171:W172" si="278">U171+V171</f>
        <v>600000</v>
      </c>
      <c r="X171" s="89">
        <f t="shared" ref="X171:X172" si="279">I171+L171</f>
        <v>400000</v>
      </c>
      <c r="Y171" s="89">
        <f t="shared" ref="Y171:Y172" si="280">M171+P171</f>
        <v>0</v>
      </c>
      <c r="Z171" s="89">
        <f t="shared" ref="Z171:Z172" si="281">X171+Y171</f>
        <v>400000</v>
      </c>
      <c r="AA171" s="89">
        <f t="shared" ref="AA171:AB172" si="282">U171-X171</f>
        <v>200000</v>
      </c>
      <c r="AB171" s="89">
        <f t="shared" si="282"/>
        <v>0</v>
      </c>
      <c r="AC171" s="89">
        <f t="shared" ref="AC171" si="283">AA171+AB171</f>
        <v>200000</v>
      </c>
      <c r="AD171" s="89"/>
      <c r="AE171" s="89"/>
      <c r="AF171" s="89"/>
      <c r="AG171" s="89"/>
      <c r="AH171" s="90">
        <f t="shared" ref="AH171:AH172" si="284">W171-Z171-AC171</f>
        <v>0</v>
      </c>
    </row>
    <row r="172" spans="2:34" ht="84" x14ac:dyDescent="0.2">
      <c r="B172" s="46" t="s">
        <v>244</v>
      </c>
      <c r="C172" s="18" t="s">
        <v>171</v>
      </c>
      <c r="D172" s="138" t="s">
        <v>272</v>
      </c>
      <c r="E172" s="21" t="s">
        <v>81</v>
      </c>
      <c r="F172" s="21" t="s">
        <v>172</v>
      </c>
      <c r="G172" s="195">
        <v>2022</v>
      </c>
      <c r="H172" s="201">
        <v>2025</v>
      </c>
      <c r="I172" s="100">
        <v>500000</v>
      </c>
      <c r="J172" s="100"/>
      <c r="K172" s="89">
        <f>I172+J172</f>
        <v>500000</v>
      </c>
      <c r="L172" s="100">
        <v>500000</v>
      </c>
      <c r="M172" s="100"/>
      <c r="N172" s="89">
        <f>L172+M172</f>
        <v>500000</v>
      </c>
      <c r="O172" s="100">
        <v>500000</v>
      </c>
      <c r="P172" s="100"/>
      <c r="Q172" s="89">
        <f>O172+P172</f>
        <v>500000</v>
      </c>
      <c r="R172" s="100">
        <v>500000</v>
      </c>
      <c r="S172" s="100"/>
      <c r="T172" s="89">
        <f>R172+S172</f>
        <v>500000</v>
      </c>
      <c r="U172" s="89">
        <f t="shared" si="276"/>
        <v>2000000</v>
      </c>
      <c r="V172" s="89">
        <f t="shared" si="277"/>
        <v>0</v>
      </c>
      <c r="W172" s="89">
        <f t="shared" si="278"/>
        <v>2000000</v>
      </c>
      <c r="X172" s="89">
        <f t="shared" si="279"/>
        <v>1000000</v>
      </c>
      <c r="Y172" s="89">
        <f t="shared" si="280"/>
        <v>0</v>
      </c>
      <c r="Z172" s="89">
        <f t="shared" si="281"/>
        <v>1000000</v>
      </c>
      <c r="AA172" s="89">
        <f t="shared" si="282"/>
        <v>1000000</v>
      </c>
      <c r="AB172" s="89">
        <f>V172-Y172</f>
        <v>0</v>
      </c>
      <c r="AC172" s="89">
        <f t="shared" ref="AC172" si="285">AA172+AB172</f>
        <v>1000000</v>
      </c>
      <c r="AD172" s="89"/>
      <c r="AE172" s="89"/>
      <c r="AF172" s="89"/>
      <c r="AG172" s="89"/>
      <c r="AH172" s="90">
        <f t="shared" si="284"/>
        <v>0</v>
      </c>
    </row>
    <row r="173" spans="2:34" ht="22.5" customHeight="1" x14ac:dyDescent="0.2">
      <c r="B173" s="115"/>
      <c r="C173" s="101" t="s">
        <v>241</v>
      </c>
      <c r="D173" s="109"/>
      <c r="E173" s="92"/>
      <c r="F173" s="92"/>
      <c r="G173" s="92"/>
      <c r="H173" s="92"/>
      <c r="I173" s="93">
        <f>SUM(I171:I172)</f>
        <v>700000</v>
      </c>
      <c r="J173" s="93">
        <f t="shared" ref="J173:AH173" si="286">SUM(J171:J172)</f>
        <v>0</v>
      </c>
      <c r="K173" s="93">
        <f t="shared" si="286"/>
        <v>700000</v>
      </c>
      <c r="L173" s="93">
        <f t="shared" si="286"/>
        <v>700000</v>
      </c>
      <c r="M173" s="93">
        <f t="shared" si="286"/>
        <v>0</v>
      </c>
      <c r="N173" s="93">
        <f t="shared" si="286"/>
        <v>700000</v>
      </c>
      <c r="O173" s="93">
        <f t="shared" si="286"/>
        <v>700000</v>
      </c>
      <c r="P173" s="93">
        <f t="shared" si="286"/>
        <v>0</v>
      </c>
      <c r="Q173" s="93">
        <f t="shared" si="286"/>
        <v>700000</v>
      </c>
      <c r="R173" s="93">
        <f t="shared" si="286"/>
        <v>500000</v>
      </c>
      <c r="S173" s="93">
        <f t="shared" si="286"/>
        <v>0</v>
      </c>
      <c r="T173" s="93">
        <f t="shared" si="286"/>
        <v>500000</v>
      </c>
      <c r="U173" s="93">
        <f>SUM(U171:U172)</f>
        <v>2600000</v>
      </c>
      <c r="V173" s="93">
        <f t="shared" si="286"/>
        <v>0</v>
      </c>
      <c r="W173" s="93">
        <f t="shared" si="286"/>
        <v>2600000</v>
      </c>
      <c r="X173" s="93">
        <f>SUM(X171:X172)</f>
        <v>1400000</v>
      </c>
      <c r="Y173" s="93">
        <f t="shared" si="286"/>
        <v>0</v>
      </c>
      <c r="Z173" s="93">
        <f t="shared" si="286"/>
        <v>1400000</v>
      </c>
      <c r="AA173" s="93">
        <f t="shared" si="286"/>
        <v>1200000</v>
      </c>
      <c r="AB173" s="93">
        <f t="shared" si="286"/>
        <v>0</v>
      </c>
      <c r="AC173" s="93">
        <f t="shared" si="286"/>
        <v>1200000</v>
      </c>
      <c r="AD173" s="93">
        <f t="shared" si="286"/>
        <v>0</v>
      </c>
      <c r="AE173" s="93">
        <f t="shared" si="286"/>
        <v>0</v>
      </c>
      <c r="AF173" s="93">
        <f t="shared" si="286"/>
        <v>0</v>
      </c>
      <c r="AG173" s="93">
        <f t="shared" si="286"/>
        <v>0</v>
      </c>
      <c r="AH173" s="116">
        <f t="shared" si="286"/>
        <v>0</v>
      </c>
    </row>
    <row r="174" spans="2:34" ht="26.25" customHeight="1" x14ac:dyDescent="0.2">
      <c r="B174" s="115"/>
      <c r="C174" s="152" t="s">
        <v>309</v>
      </c>
      <c r="D174" s="109"/>
      <c r="E174" s="92"/>
      <c r="F174" s="92"/>
      <c r="G174" s="92"/>
      <c r="H174" s="92"/>
      <c r="I174" s="93">
        <f t="shared" ref="I174:AH174" si="287">I151+I156+I162+I168+I173</f>
        <v>17128500</v>
      </c>
      <c r="J174" s="93">
        <f t="shared" si="287"/>
        <v>0</v>
      </c>
      <c r="K174" s="93">
        <f t="shared" si="287"/>
        <v>17128500</v>
      </c>
      <c r="L174" s="93">
        <f t="shared" si="287"/>
        <v>17128500</v>
      </c>
      <c r="M174" s="93">
        <f t="shared" si="287"/>
        <v>0</v>
      </c>
      <c r="N174" s="93">
        <f t="shared" si="287"/>
        <v>17128500</v>
      </c>
      <c r="O174" s="93">
        <f t="shared" si="287"/>
        <v>17128500</v>
      </c>
      <c r="P174" s="93">
        <f t="shared" si="287"/>
        <v>0</v>
      </c>
      <c r="Q174" s="93">
        <f t="shared" si="287"/>
        <v>17128500</v>
      </c>
      <c r="R174" s="93">
        <f t="shared" si="287"/>
        <v>16928500</v>
      </c>
      <c r="S174" s="93">
        <f t="shared" si="287"/>
        <v>0</v>
      </c>
      <c r="T174" s="93">
        <f t="shared" si="287"/>
        <v>16928500</v>
      </c>
      <c r="U174" s="93">
        <f t="shared" si="287"/>
        <v>68314000</v>
      </c>
      <c r="V174" s="93">
        <f t="shared" si="287"/>
        <v>0</v>
      </c>
      <c r="W174" s="93">
        <f t="shared" si="287"/>
        <v>68314000</v>
      </c>
      <c r="X174" s="93">
        <f t="shared" si="287"/>
        <v>34257000</v>
      </c>
      <c r="Y174" s="93">
        <f t="shared" si="287"/>
        <v>0</v>
      </c>
      <c r="Z174" s="93">
        <f t="shared" si="287"/>
        <v>34257000</v>
      </c>
      <c r="AA174" s="93">
        <f t="shared" si="287"/>
        <v>34057000</v>
      </c>
      <c r="AB174" s="93">
        <f t="shared" si="287"/>
        <v>0</v>
      </c>
      <c r="AC174" s="93">
        <f t="shared" si="287"/>
        <v>34057000</v>
      </c>
      <c r="AD174" s="93">
        <f t="shared" si="287"/>
        <v>0</v>
      </c>
      <c r="AE174" s="93">
        <f t="shared" si="287"/>
        <v>0</v>
      </c>
      <c r="AF174" s="93">
        <f t="shared" si="287"/>
        <v>0</v>
      </c>
      <c r="AG174" s="93">
        <f t="shared" si="287"/>
        <v>0</v>
      </c>
      <c r="AH174" s="93">
        <f t="shared" si="287"/>
        <v>0</v>
      </c>
    </row>
    <row r="175" spans="2:34" ht="15" customHeight="1" x14ac:dyDescent="0.2">
      <c r="B175" s="215" t="s">
        <v>76</v>
      </c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7"/>
    </row>
    <row r="176" spans="2:34" ht="16.5" customHeight="1" x14ac:dyDescent="0.2">
      <c r="B176" s="206" t="s">
        <v>486</v>
      </c>
      <c r="C176" s="207"/>
      <c r="D176" s="207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8"/>
    </row>
    <row r="177" spans="2:34" ht="19.5" customHeight="1" x14ac:dyDescent="0.2">
      <c r="B177" s="209" t="s">
        <v>259</v>
      </c>
      <c r="C177" s="210"/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1"/>
    </row>
    <row r="178" spans="2:34" ht="18.75" customHeight="1" x14ac:dyDescent="0.2">
      <c r="B178" s="212" t="s">
        <v>77</v>
      </c>
      <c r="C178" s="213"/>
      <c r="D178" s="213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4"/>
    </row>
    <row r="179" spans="2:34" ht="63" customHeight="1" x14ac:dyDescent="0.2">
      <c r="B179" s="154">
        <v>8.1</v>
      </c>
      <c r="C179" s="140" t="s">
        <v>136</v>
      </c>
      <c r="D179" s="106"/>
      <c r="E179" s="22"/>
      <c r="F179" s="22"/>
      <c r="G179" s="19"/>
      <c r="H179" s="19"/>
      <c r="I179" s="94"/>
      <c r="J179" s="94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40"/>
    </row>
    <row r="180" spans="2:34" x14ac:dyDescent="0.2">
      <c r="B180" s="113"/>
      <c r="C180" s="85" t="s">
        <v>91</v>
      </c>
      <c r="D180" s="106"/>
      <c r="E180" s="22"/>
      <c r="F180" s="22"/>
      <c r="G180" s="19"/>
      <c r="H180" s="19"/>
      <c r="I180" s="94"/>
      <c r="J180" s="94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40"/>
    </row>
    <row r="181" spans="2:34" s="98" customFormat="1" ht="81.75" customHeight="1" x14ac:dyDescent="0.2">
      <c r="B181" s="155" t="s">
        <v>425</v>
      </c>
      <c r="C181" s="128" t="s">
        <v>219</v>
      </c>
      <c r="D181" s="129" t="s">
        <v>399</v>
      </c>
      <c r="E181" s="96" t="s">
        <v>152</v>
      </c>
      <c r="F181" s="130" t="s">
        <v>416</v>
      </c>
      <c r="G181" s="153">
        <v>2022</v>
      </c>
      <c r="H181" s="203">
        <v>2025</v>
      </c>
      <c r="I181" s="100">
        <v>4260000</v>
      </c>
      <c r="J181" s="100"/>
      <c r="K181" s="89">
        <f>I181+J181</f>
        <v>4260000</v>
      </c>
      <c r="L181" s="100">
        <v>4260000</v>
      </c>
      <c r="M181" s="100"/>
      <c r="N181" s="89">
        <f>L181+M181</f>
        <v>4260000</v>
      </c>
      <c r="O181" s="100">
        <v>4260000</v>
      </c>
      <c r="P181" s="100"/>
      <c r="Q181" s="89">
        <f>O181+P181</f>
        <v>4260000</v>
      </c>
      <c r="R181" s="100">
        <v>4260000</v>
      </c>
      <c r="S181" s="100"/>
      <c r="T181" s="89">
        <f>R181+S181</f>
        <v>4260000</v>
      </c>
      <c r="U181" s="89">
        <f t="shared" ref="U181" si="288">I181+L181+O181+R181</f>
        <v>17040000</v>
      </c>
      <c r="V181" s="89">
        <f t="shared" ref="V181" si="289">J181+M181+P181+S181</f>
        <v>0</v>
      </c>
      <c r="W181" s="89">
        <f t="shared" ref="W181" si="290">U181+V181</f>
        <v>17040000</v>
      </c>
      <c r="X181" s="89">
        <f t="shared" ref="X181" si="291">I181+L181</f>
        <v>8520000</v>
      </c>
      <c r="Y181" s="89">
        <f t="shared" ref="Y181" si="292">M181+P181</f>
        <v>0</v>
      </c>
      <c r="Z181" s="89">
        <f t="shared" ref="Z181" si="293">X181+Y181</f>
        <v>8520000</v>
      </c>
      <c r="AA181" s="89">
        <f t="shared" ref="AA181" si="294">U181-X181</f>
        <v>8520000</v>
      </c>
      <c r="AB181" s="89">
        <f>V181-Y181</f>
        <v>0</v>
      </c>
      <c r="AC181" s="89">
        <f t="shared" ref="AC181" si="295">AA181+AB181</f>
        <v>8520000</v>
      </c>
      <c r="AD181" s="89"/>
      <c r="AE181" s="89"/>
      <c r="AF181" s="89"/>
      <c r="AG181" s="89"/>
      <c r="AH181" s="90">
        <f t="shared" ref="AH181" si="296">W181-Z181-AC181</f>
        <v>0</v>
      </c>
    </row>
    <row r="182" spans="2:34" ht="23.25" customHeight="1" x14ac:dyDescent="0.2">
      <c r="B182" s="115"/>
      <c r="C182" s="101" t="s">
        <v>426</v>
      </c>
      <c r="D182" s="109"/>
      <c r="E182" s="92"/>
      <c r="F182" s="92"/>
      <c r="G182" s="92"/>
      <c r="H182" s="92"/>
      <c r="I182" s="93">
        <f t="shared" ref="I182:AH182" si="297">SUM(I181:I181)</f>
        <v>4260000</v>
      </c>
      <c r="J182" s="93">
        <f t="shared" si="297"/>
        <v>0</v>
      </c>
      <c r="K182" s="93">
        <f t="shared" si="297"/>
        <v>4260000</v>
      </c>
      <c r="L182" s="93">
        <f t="shared" si="297"/>
        <v>4260000</v>
      </c>
      <c r="M182" s="93">
        <f t="shared" si="297"/>
        <v>0</v>
      </c>
      <c r="N182" s="93">
        <f t="shared" si="297"/>
        <v>4260000</v>
      </c>
      <c r="O182" s="93">
        <f t="shared" si="297"/>
        <v>4260000</v>
      </c>
      <c r="P182" s="93">
        <f t="shared" si="297"/>
        <v>0</v>
      </c>
      <c r="Q182" s="93">
        <f t="shared" si="297"/>
        <v>4260000</v>
      </c>
      <c r="R182" s="93">
        <f t="shared" si="297"/>
        <v>4260000</v>
      </c>
      <c r="S182" s="93">
        <f t="shared" si="297"/>
        <v>0</v>
      </c>
      <c r="T182" s="93">
        <f t="shared" si="297"/>
        <v>4260000</v>
      </c>
      <c r="U182" s="93">
        <f t="shared" si="297"/>
        <v>17040000</v>
      </c>
      <c r="V182" s="93">
        <f t="shared" si="297"/>
        <v>0</v>
      </c>
      <c r="W182" s="93">
        <f t="shared" si="297"/>
        <v>17040000</v>
      </c>
      <c r="X182" s="93">
        <f t="shared" si="297"/>
        <v>8520000</v>
      </c>
      <c r="Y182" s="93">
        <f t="shared" si="297"/>
        <v>0</v>
      </c>
      <c r="Z182" s="93">
        <f t="shared" si="297"/>
        <v>8520000</v>
      </c>
      <c r="AA182" s="93">
        <f t="shared" ref="AA182:AC182" si="298">SUM(AA181:AA181)</f>
        <v>8520000</v>
      </c>
      <c r="AB182" s="93">
        <f t="shared" si="298"/>
        <v>0</v>
      </c>
      <c r="AC182" s="93">
        <f t="shared" si="298"/>
        <v>8520000</v>
      </c>
      <c r="AD182" s="93">
        <f t="shared" si="297"/>
        <v>0</v>
      </c>
      <c r="AE182" s="93">
        <f t="shared" si="297"/>
        <v>0</v>
      </c>
      <c r="AF182" s="93">
        <f t="shared" si="297"/>
        <v>0</v>
      </c>
      <c r="AG182" s="93">
        <f t="shared" si="297"/>
        <v>0</v>
      </c>
      <c r="AH182" s="116">
        <f t="shared" si="297"/>
        <v>0</v>
      </c>
    </row>
    <row r="183" spans="2:34" ht="26.25" customHeight="1" x14ac:dyDescent="0.2">
      <c r="B183" s="115"/>
      <c r="C183" s="152" t="s">
        <v>245</v>
      </c>
      <c r="D183" s="109"/>
      <c r="E183" s="92"/>
      <c r="F183" s="92"/>
      <c r="G183" s="92"/>
      <c r="H183" s="92"/>
      <c r="I183" s="93">
        <f t="shared" ref="I183:AH183" si="299">I182</f>
        <v>4260000</v>
      </c>
      <c r="J183" s="93">
        <f t="shared" si="299"/>
        <v>0</v>
      </c>
      <c r="K183" s="93">
        <f t="shared" si="299"/>
        <v>4260000</v>
      </c>
      <c r="L183" s="93">
        <f t="shared" si="299"/>
        <v>4260000</v>
      </c>
      <c r="M183" s="93">
        <f t="shared" si="299"/>
        <v>0</v>
      </c>
      <c r="N183" s="93">
        <f t="shared" si="299"/>
        <v>4260000</v>
      </c>
      <c r="O183" s="93">
        <f t="shared" si="299"/>
        <v>4260000</v>
      </c>
      <c r="P183" s="93">
        <f t="shared" si="299"/>
        <v>0</v>
      </c>
      <c r="Q183" s="93">
        <f t="shared" si="299"/>
        <v>4260000</v>
      </c>
      <c r="R183" s="93">
        <f t="shared" si="299"/>
        <v>4260000</v>
      </c>
      <c r="S183" s="93">
        <f t="shared" si="299"/>
        <v>0</v>
      </c>
      <c r="T183" s="93">
        <f t="shared" si="299"/>
        <v>4260000</v>
      </c>
      <c r="U183" s="93">
        <f t="shared" si="299"/>
        <v>17040000</v>
      </c>
      <c r="V183" s="93">
        <f t="shared" si="299"/>
        <v>0</v>
      </c>
      <c r="W183" s="93">
        <f t="shared" si="299"/>
        <v>17040000</v>
      </c>
      <c r="X183" s="93">
        <f t="shared" si="299"/>
        <v>8520000</v>
      </c>
      <c r="Y183" s="93">
        <f t="shared" si="299"/>
        <v>0</v>
      </c>
      <c r="Z183" s="93">
        <f t="shared" si="299"/>
        <v>8520000</v>
      </c>
      <c r="AA183" s="93">
        <f t="shared" si="299"/>
        <v>8520000</v>
      </c>
      <c r="AB183" s="93">
        <f t="shared" si="299"/>
        <v>0</v>
      </c>
      <c r="AC183" s="93">
        <f t="shared" si="299"/>
        <v>8520000</v>
      </c>
      <c r="AD183" s="93">
        <f t="shared" si="299"/>
        <v>0</v>
      </c>
      <c r="AE183" s="93">
        <f t="shared" si="299"/>
        <v>0</v>
      </c>
      <c r="AF183" s="93">
        <f t="shared" si="299"/>
        <v>0</v>
      </c>
      <c r="AG183" s="93">
        <f t="shared" si="299"/>
        <v>0</v>
      </c>
      <c r="AH183" s="93">
        <f t="shared" si="299"/>
        <v>0</v>
      </c>
    </row>
    <row r="184" spans="2:34" x14ac:dyDescent="0.2">
      <c r="B184" s="215" t="s">
        <v>76</v>
      </c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7"/>
    </row>
    <row r="185" spans="2:34" ht="15" customHeight="1" x14ac:dyDescent="0.2">
      <c r="B185" s="206" t="s">
        <v>486</v>
      </c>
      <c r="C185" s="207"/>
      <c r="D185" s="207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8"/>
    </row>
    <row r="186" spans="2:34" ht="26.25" customHeight="1" x14ac:dyDescent="0.2">
      <c r="B186" s="209" t="s">
        <v>449</v>
      </c>
      <c r="C186" s="210"/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  <c r="U186" s="210"/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1"/>
    </row>
    <row r="187" spans="2:34" x14ac:dyDescent="0.2">
      <c r="B187" s="212" t="s">
        <v>400</v>
      </c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3"/>
      <c r="Z187" s="213"/>
      <c r="AA187" s="213"/>
      <c r="AB187" s="213"/>
      <c r="AC187" s="213"/>
      <c r="AD187" s="213"/>
      <c r="AE187" s="213"/>
      <c r="AF187" s="213"/>
      <c r="AG187" s="213"/>
      <c r="AH187" s="214"/>
    </row>
    <row r="188" spans="2:34" ht="12" customHeight="1" x14ac:dyDescent="0.2">
      <c r="B188" s="115"/>
      <c r="C188" s="101"/>
      <c r="D188" s="109"/>
      <c r="E188" s="92"/>
      <c r="F188" s="92"/>
      <c r="G188" s="92"/>
      <c r="H188" s="92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116"/>
    </row>
    <row r="189" spans="2:34" ht="56.25" customHeight="1" x14ac:dyDescent="0.2">
      <c r="B189" s="154">
        <v>9.1</v>
      </c>
      <c r="C189" s="140" t="s">
        <v>137</v>
      </c>
      <c r="D189" s="106"/>
      <c r="E189" s="22"/>
      <c r="F189" s="22"/>
      <c r="G189" s="19"/>
      <c r="H189" s="19"/>
      <c r="I189" s="94"/>
      <c r="J189" s="94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40"/>
    </row>
    <row r="190" spans="2:34" x14ac:dyDescent="0.2">
      <c r="B190" s="113"/>
      <c r="C190" s="85" t="s">
        <v>91</v>
      </c>
      <c r="D190" s="106"/>
      <c r="E190" s="22"/>
      <c r="F190" s="22"/>
      <c r="G190" s="19"/>
      <c r="H190" s="19"/>
      <c r="I190" s="94"/>
      <c r="J190" s="94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40"/>
    </row>
    <row r="191" spans="2:34" s="98" customFormat="1" ht="51.75" customHeight="1" x14ac:dyDescent="0.2">
      <c r="B191" s="127" t="s">
        <v>246</v>
      </c>
      <c r="C191" s="128" t="s">
        <v>138</v>
      </c>
      <c r="D191" s="129" t="s">
        <v>265</v>
      </c>
      <c r="E191" s="130" t="s">
        <v>416</v>
      </c>
      <c r="F191" s="130" t="s">
        <v>134</v>
      </c>
      <c r="G191" s="153">
        <v>2022</v>
      </c>
      <c r="H191" s="203">
        <v>2025</v>
      </c>
      <c r="I191" s="100">
        <v>3500000</v>
      </c>
      <c r="J191" s="100">
        <v>0</v>
      </c>
      <c r="K191" s="100">
        <f>I191+J191</f>
        <v>3500000</v>
      </c>
      <c r="L191" s="100">
        <v>3500000</v>
      </c>
      <c r="M191" s="100">
        <v>0</v>
      </c>
      <c r="N191" s="100">
        <f>L191+M191</f>
        <v>3500000</v>
      </c>
      <c r="O191" s="100">
        <v>3500000</v>
      </c>
      <c r="P191" s="100">
        <v>0</v>
      </c>
      <c r="Q191" s="100">
        <f>O191+P191</f>
        <v>3500000</v>
      </c>
      <c r="R191" s="100">
        <v>3500000</v>
      </c>
      <c r="S191" s="100">
        <v>0</v>
      </c>
      <c r="T191" s="100">
        <f>R191+S191</f>
        <v>3500000</v>
      </c>
      <c r="U191" s="89">
        <f t="shared" ref="U191" si="300">I191+L191+O191+R191</f>
        <v>14000000</v>
      </c>
      <c r="V191" s="89">
        <f t="shared" ref="V191" si="301">J191+M191+P191+S191</f>
        <v>0</v>
      </c>
      <c r="W191" s="89">
        <f t="shared" ref="W191" si="302">U191+V191</f>
        <v>14000000</v>
      </c>
      <c r="X191" s="89">
        <f t="shared" ref="X191" si="303">I191+L191</f>
        <v>7000000</v>
      </c>
      <c r="Y191" s="89">
        <f t="shared" ref="Y191" si="304">M191+P191</f>
        <v>0</v>
      </c>
      <c r="Z191" s="89">
        <f t="shared" ref="Z191" si="305">X191+Y191</f>
        <v>7000000</v>
      </c>
      <c r="AA191" s="89">
        <f t="shared" ref="AA191" si="306">U191-X191</f>
        <v>7000000</v>
      </c>
      <c r="AB191" s="89">
        <f>V191-Y191</f>
        <v>0</v>
      </c>
      <c r="AC191" s="89">
        <f t="shared" ref="AC191" si="307">AA191+AB191</f>
        <v>7000000</v>
      </c>
      <c r="AD191" s="89"/>
      <c r="AE191" s="89"/>
      <c r="AF191" s="89"/>
      <c r="AG191" s="89"/>
      <c r="AH191" s="90">
        <f t="shared" ref="AH191" si="308">W191-Z191-AC191</f>
        <v>0</v>
      </c>
    </row>
    <row r="192" spans="2:34" ht="24.75" customHeight="1" x14ac:dyDescent="0.2">
      <c r="B192" s="115"/>
      <c r="C192" s="101" t="s">
        <v>247</v>
      </c>
      <c r="D192" s="109"/>
      <c r="E192" s="92"/>
      <c r="F192" s="92"/>
      <c r="G192" s="92"/>
      <c r="H192" s="92"/>
      <c r="I192" s="93">
        <f t="shared" ref="I192:AH192" si="309">SUM(I190:I191)</f>
        <v>3500000</v>
      </c>
      <c r="J192" s="93">
        <f t="shared" si="309"/>
        <v>0</v>
      </c>
      <c r="K192" s="93">
        <f t="shared" si="309"/>
        <v>3500000</v>
      </c>
      <c r="L192" s="93">
        <f t="shared" si="309"/>
        <v>3500000</v>
      </c>
      <c r="M192" s="93">
        <f t="shared" si="309"/>
        <v>0</v>
      </c>
      <c r="N192" s="93">
        <f t="shared" si="309"/>
        <v>3500000</v>
      </c>
      <c r="O192" s="93">
        <f t="shared" si="309"/>
        <v>3500000</v>
      </c>
      <c r="P192" s="93">
        <f t="shared" si="309"/>
        <v>0</v>
      </c>
      <c r="Q192" s="93">
        <f t="shared" si="309"/>
        <v>3500000</v>
      </c>
      <c r="R192" s="93">
        <f t="shared" si="309"/>
        <v>3500000</v>
      </c>
      <c r="S192" s="93">
        <f t="shared" si="309"/>
        <v>0</v>
      </c>
      <c r="T192" s="93">
        <f t="shared" si="309"/>
        <v>3500000</v>
      </c>
      <c r="U192" s="93">
        <f t="shared" si="309"/>
        <v>14000000</v>
      </c>
      <c r="V192" s="93">
        <f t="shared" si="309"/>
        <v>0</v>
      </c>
      <c r="W192" s="93">
        <f t="shared" si="309"/>
        <v>14000000</v>
      </c>
      <c r="X192" s="93">
        <f t="shared" si="309"/>
        <v>7000000</v>
      </c>
      <c r="Y192" s="93">
        <f t="shared" si="309"/>
        <v>0</v>
      </c>
      <c r="Z192" s="93">
        <f t="shared" si="309"/>
        <v>7000000</v>
      </c>
      <c r="AA192" s="93">
        <f t="shared" si="309"/>
        <v>7000000</v>
      </c>
      <c r="AB192" s="93">
        <f t="shared" si="309"/>
        <v>0</v>
      </c>
      <c r="AC192" s="93">
        <f t="shared" si="309"/>
        <v>7000000</v>
      </c>
      <c r="AD192" s="93">
        <f t="shared" si="309"/>
        <v>0</v>
      </c>
      <c r="AE192" s="93">
        <f t="shared" si="309"/>
        <v>0</v>
      </c>
      <c r="AF192" s="93">
        <f t="shared" si="309"/>
        <v>0</v>
      </c>
      <c r="AG192" s="93">
        <f t="shared" si="309"/>
        <v>0</v>
      </c>
      <c r="AH192" s="116">
        <f t="shared" si="309"/>
        <v>0</v>
      </c>
    </row>
    <row r="193" spans="2:34" ht="26.25" customHeight="1" x14ac:dyDescent="0.2">
      <c r="B193" s="115"/>
      <c r="C193" s="152" t="s">
        <v>248</v>
      </c>
      <c r="D193" s="109"/>
      <c r="E193" s="92"/>
      <c r="F193" s="92"/>
      <c r="G193" s="92"/>
      <c r="H193" s="92"/>
      <c r="I193" s="93">
        <f t="shared" ref="I193:AH193" si="310">I192</f>
        <v>3500000</v>
      </c>
      <c r="J193" s="93">
        <f t="shared" si="310"/>
        <v>0</v>
      </c>
      <c r="K193" s="93">
        <f t="shared" si="310"/>
        <v>3500000</v>
      </c>
      <c r="L193" s="93">
        <f t="shared" si="310"/>
        <v>3500000</v>
      </c>
      <c r="M193" s="93">
        <f t="shared" si="310"/>
        <v>0</v>
      </c>
      <c r="N193" s="93">
        <f t="shared" si="310"/>
        <v>3500000</v>
      </c>
      <c r="O193" s="93">
        <f t="shared" si="310"/>
        <v>3500000</v>
      </c>
      <c r="P193" s="93">
        <f t="shared" si="310"/>
        <v>0</v>
      </c>
      <c r="Q193" s="93">
        <f t="shared" si="310"/>
        <v>3500000</v>
      </c>
      <c r="R193" s="93">
        <f t="shared" si="310"/>
        <v>3500000</v>
      </c>
      <c r="S193" s="93">
        <f t="shared" si="310"/>
        <v>0</v>
      </c>
      <c r="T193" s="93">
        <f t="shared" si="310"/>
        <v>3500000</v>
      </c>
      <c r="U193" s="93">
        <f t="shared" si="310"/>
        <v>14000000</v>
      </c>
      <c r="V193" s="93">
        <f t="shared" si="310"/>
        <v>0</v>
      </c>
      <c r="W193" s="93">
        <f t="shared" si="310"/>
        <v>14000000</v>
      </c>
      <c r="X193" s="93">
        <f t="shared" si="310"/>
        <v>7000000</v>
      </c>
      <c r="Y193" s="93">
        <f t="shared" si="310"/>
        <v>0</v>
      </c>
      <c r="Z193" s="93">
        <f t="shared" si="310"/>
        <v>7000000</v>
      </c>
      <c r="AA193" s="93">
        <f t="shared" si="310"/>
        <v>7000000</v>
      </c>
      <c r="AB193" s="93">
        <f t="shared" si="310"/>
        <v>0</v>
      </c>
      <c r="AC193" s="93">
        <f t="shared" si="310"/>
        <v>7000000</v>
      </c>
      <c r="AD193" s="93">
        <f t="shared" si="310"/>
        <v>0</v>
      </c>
      <c r="AE193" s="93">
        <f t="shared" si="310"/>
        <v>0</v>
      </c>
      <c r="AF193" s="93">
        <f t="shared" si="310"/>
        <v>0</v>
      </c>
      <c r="AG193" s="93">
        <f t="shared" si="310"/>
        <v>0</v>
      </c>
      <c r="AH193" s="93">
        <f t="shared" si="310"/>
        <v>0</v>
      </c>
    </row>
    <row r="194" spans="2:34" ht="21.75" customHeight="1" x14ac:dyDescent="0.2">
      <c r="B194" s="215" t="s">
        <v>76</v>
      </c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7"/>
    </row>
    <row r="195" spans="2:34" ht="20.25" customHeight="1" x14ac:dyDescent="0.2">
      <c r="B195" s="206" t="s">
        <v>485</v>
      </c>
      <c r="C195" s="207"/>
      <c r="D195" s="207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8"/>
    </row>
    <row r="196" spans="2:34" ht="24" customHeight="1" x14ac:dyDescent="0.2">
      <c r="B196" s="209" t="s">
        <v>497</v>
      </c>
      <c r="C196" s="210"/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1"/>
    </row>
    <row r="197" spans="2:34" ht="12.75" customHeight="1" x14ac:dyDescent="0.2">
      <c r="B197" s="212" t="s">
        <v>403</v>
      </c>
      <c r="C197" s="213"/>
      <c r="D197" s="213"/>
      <c r="E197" s="213"/>
      <c r="F197" s="213"/>
      <c r="G197" s="213"/>
      <c r="H197" s="213"/>
      <c r="I197" s="213"/>
      <c r="J197" s="213"/>
      <c r="K197" s="213"/>
      <c r="L197" s="213"/>
      <c r="M197" s="213"/>
      <c r="N197" s="213"/>
      <c r="O197" s="213"/>
      <c r="P197" s="213"/>
      <c r="Q197" s="213"/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  <c r="AC197" s="213"/>
      <c r="AD197" s="213"/>
      <c r="AE197" s="213"/>
      <c r="AF197" s="213"/>
      <c r="AG197" s="213"/>
      <c r="AH197" s="214"/>
    </row>
    <row r="198" spans="2:34" ht="12.75" customHeight="1" x14ac:dyDescent="0.2">
      <c r="B198" s="115"/>
      <c r="C198" s="101"/>
      <c r="D198" s="109"/>
      <c r="E198" s="92"/>
      <c r="F198" s="92"/>
      <c r="G198" s="92"/>
      <c r="H198" s="92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116"/>
    </row>
    <row r="199" spans="2:34" ht="51" customHeight="1" x14ac:dyDescent="0.2">
      <c r="B199" s="154">
        <v>10.1</v>
      </c>
      <c r="C199" s="140" t="s">
        <v>498</v>
      </c>
      <c r="D199" s="106"/>
      <c r="E199" s="22"/>
      <c r="F199" s="22"/>
      <c r="G199" s="19"/>
      <c r="H199" s="19"/>
      <c r="I199" s="94"/>
      <c r="J199" s="94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40"/>
    </row>
    <row r="200" spans="2:34" x14ac:dyDescent="0.2">
      <c r="B200" s="113"/>
      <c r="C200" s="85" t="s">
        <v>91</v>
      </c>
      <c r="D200" s="106"/>
      <c r="E200" s="22"/>
      <c r="F200" s="22"/>
      <c r="G200" s="19"/>
      <c r="H200" s="19"/>
      <c r="I200" s="94"/>
      <c r="J200" s="94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40"/>
    </row>
    <row r="201" spans="2:34" ht="84" x14ac:dyDescent="0.2">
      <c r="B201" s="46" t="s">
        <v>203</v>
      </c>
      <c r="C201" s="18" t="s">
        <v>139</v>
      </c>
      <c r="D201" s="106" t="s">
        <v>272</v>
      </c>
      <c r="E201" s="22" t="s">
        <v>123</v>
      </c>
      <c r="F201" s="23" t="s">
        <v>172</v>
      </c>
      <c r="G201" s="114">
        <v>2022</v>
      </c>
      <c r="H201" s="201">
        <v>2025</v>
      </c>
      <c r="I201" s="100">
        <v>900000</v>
      </c>
      <c r="J201" s="100"/>
      <c r="K201" s="89">
        <f>I201+J201</f>
        <v>900000</v>
      </c>
      <c r="L201" s="100">
        <v>900000</v>
      </c>
      <c r="M201" s="100"/>
      <c r="N201" s="89">
        <f>L201+M201</f>
        <v>900000</v>
      </c>
      <c r="O201" s="100">
        <v>900000</v>
      </c>
      <c r="P201" s="100"/>
      <c r="Q201" s="89">
        <f>O201+P201</f>
        <v>900000</v>
      </c>
      <c r="R201" s="100">
        <v>900000</v>
      </c>
      <c r="S201" s="100"/>
      <c r="T201" s="89">
        <f>R201+S201</f>
        <v>900000</v>
      </c>
      <c r="U201" s="89">
        <f t="shared" ref="U201" si="311">I201+L201+O201+R201</f>
        <v>3600000</v>
      </c>
      <c r="V201" s="89">
        <f t="shared" ref="V201" si="312">J201+M201+P201+S201</f>
        <v>0</v>
      </c>
      <c r="W201" s="89">
        <f t="shared" ref="W201" si="313">U201+V201</f>
        <v>3600000</v>
      </c>
      <c r="X201" s="89">
        <f t="shared" ref="X201" si="314">I201+L201</f>
        <v>1800000</v>
      </c>
      <c r="Y201" s="89">
        <f t="shared" ref="Y201" si="315">M201+P201</f>
        <v>0</v>
      </c>
      <c r="Z201" s="89">
        <f t="shared" ref="Z201" si="316">X201+Y201</f>
        <v>1800000</v>
      </c>
      <c r="AA201" s="89">
        <f t="shared" ref="AA201" si="317">U201-X201</f>
        <v>1800000</v>
      </c>
      <c r="AB201" s="89">
        <f>V201-Y201</f>
        <v>0</v>
      </c>
      <c r="AC201" s="89">
        <f t="shared" ref="AC201" si="318">AA201+AB201</f>
        <v>1800000</v>
      </c>
      <c r="AD201" s="89"/>
      <c r="AE201" s="89"/>
      <c r="AF201" s="89"/>
      <c r="AG201" s="89"/>
      <c r="AH201" s="90">
        <f t="shared" ref="AH201" si="319">W201-Z201-AC201</f>
        <v>0</v>
      </c>
    </row>
    <row r="202" spans="2:34" ht="26.65" customHeight="1" x14ac:dyDescent="0.2">
      <c r="B202" s="115"/>
      <c r="C202" s="101" t="s">
        <v>215</v>
      </c>
      <c r="D202" s="109"/>
      <c r="E202" s="92"/>
      <c r="F202" s="92"/>
      <c r="G202" s="92"/>
      <c r="H202" s="92"/>
      <c r="I202" s="93">
        <f t="shared" ref="I202:AH202" si="320">SUM(I201:I201)</f>
        <v>900000</v>
      </c>
      <c r="J202" s="93">
        <f t="shared" si="320"/>
        <v>0</v>
      </c>
      <c r="K202" s="93">
        <f t="shared" si="320"/>
        <v>900000</v>
      </c>
      <c r="L202" s="93">
        <f t="shared" si="320"/>
        <v>900000</v>
      </c>
      <c r="M202" s="93">
        <f t="shared" si="320"/>
        <v>0</v>
      </c>
      <c r="N202" s="93">
        <f t="shared" si="320"/>
        <v>900000</v>
      </c>
      <c r="O202" s="93">
        <f t="shared" si="320"/>
        <v>900000</v>
      </c>
      <c r="P202" s="93">
        <f t="shared" si="320"/>
        <v>0</v>
      </c>
      <c r="Q202" s="93">
        <f t="shared" si="320"/>
        <v>900000</v>
      </c>
      <c r="R202" s="93">
        <f t="shared" si="320"/>
        <v>900000</v>
      </c>
      <c r="S202" s="93">
        <f t="shared" si="320"/>
        <v>0</v>
      </c>
      <c r="T202" s="93">
        <f t="shared" si="320"/>
        <v>900000</v>
      </c>
      <c r="U202" s="93">
        <f t="shared" si="320"/>
        <v>3600000</v>
      </c>
      <c r="V202" s="93">
        <f t="shared" si="320"/>
        <v>0</v>
      </c>
      <c r="W202" s="93">
        <f t="shared" si="320"/>
        <v>3600000</v>
      </c>
      <c r="X202" s="93">
        <f t="shared" si="320"/>
        <v>1800000</v>
      </c>
      <c r="Y202" s="93">
        <f t="shared" si="320"/>
        <v>0</v>
      </c>
      <c r="Z202" s="93">
        <f t="shared" si="320"/>
        <v>1800000</v>
      </c>
      <c r="AA202" s="93">
        <f t="shared" si="320"/>
        <v>1800000</v>
      </c>
      <c r="AB202" s="93">
        <f t="shared" si="320"/>
        <v>0</v>
      </c>
      <c r="AC202" s="93">
        <f t="shared" si="320"/>
        <v>1800000</v>
      </c>
      <c r="AD202" s="93">
        <f t="shared" si="320"/>
        <v>0</v>
      </c>
      <c r="AE202" s="93">
        <f t="shared" si="320"/>
        <v>0</v>
      </c>
      <c r="AF202" s="93">
        <f t="shared" si="320"/>
        <v>0</v>
      </c>
      <c r="AG202" s="93">
        <f t="shared" si="320"/>
        <v>0</v>
      </c>
      <c r="AH202" s="116">
        <f t="shared" si="320"/>
        <v>0</v>
      </c>
    </row>
    <row r="203" spans="2:34" ht="26.25" customHeight="1" x14ac:dyDescent="0.2">
      <c r="B203" s="115"/>
      <c r="C203" s="152" t="s">
        <v>252</v>
      </c>
      <c r="D203" s="109"/>
      <c r="E203" s="92"/>
      <c r="F203" s="92"/>
      <c r="G203" s="92"/>
      <c r="H203" s="92"/>
      <c r="I203" s="93">
        <f t="shared" ref="I203:AH203" si="321">I202</f>
        <v>900000</v>
      </c>
      <c r="J203" s="93">
        <f t="shared" si="321"/>
        <v>0</v>
      </c>
      <c r="K203" s="93">
        <f t="shared" si="321"/>
        <v>900000</v>
      </c>
      <c r="L203" s="93">
        <f t="shared" si="321"/>
        <v>900000</v>
      </c>
      <c r="M203" s="93">
        <f t="shared" si="321"/>
        <v>0</v>
      </c>
      <c r="N203" s="93">
        <f t="shared" si="321"/>
        <v>900000</v>
      </c>
      <c r="O203" s="93">
        <f t="shared" si="321"/>
        <v>900000</v>
      </c>
      <c r="P203" s="93">
        <f t="shared" si="321"/>
        <v>0</v>
      </c>
      <c r="Q203" s="93">
        <f t="shared" si="321"/>
        <v>900000</v>
      </c>
      <c r="R203" s="93">
        <f t="shared" si="321"/>
        <v>900000</v>
      </c>
      <c r="S203" s="93">
        <f t="shared" si="321"/>
        <v>0</v>
      </c>
      <c r="T203" s="93">
        <f t="shared" si="321"/>
        <v>900000</v>
      </c>
      <c r="U203" s="93">
        <f t="shared" si="321"/>
        <v>3600000</v>
      </c>
      <c r="V203" s="93">
        <f t="shared" si="321"/>
        <v>0</v>
      </c>
      <c r="W203" s="93">
        <f t="shared" si="321"/>
        <v>3600000</v>
      </c>
      <c r="X203" s="93">
        <f t="shared" si="321"/>
        <v>1800000</v>
      </c>
      <c r="Y203" s="93">
        <f t="shared" si="321"/>
        <v>0</v>
      </c>
      <c r="Z203" s="93">
        <f t="shared" si="321"/>
        <v>1800000</v>
      </c>
      <c r="AA203" s="93">
        <f t="shared" si="321"/>
        <v>1800000</v>
      </c>
      <c r="AB203" s="93">
        <f t="shared" si="321"/>
        <v>0</v>
      </c>
      <c r="AC203" s="93">
        <f t="shared" si="321"/>
        <v>1800000</v>
      </c>
      <c r="AD203" s="93">
        <f t="shared" si="321"/>
        <v>0</v>
      </c>
      <c r="AE203" s="93">
        <f t="shared" si="321"/>
        <v>0</v>
      </c>
      <c r="AF203" s="93">
        <f t="shared" si="321"/>
        <v>0</v>
      </c>
      <c r="AG203" s="93">
        <f t="shared" si="321"/>
        <v>0</v>
      </c>
      <c r="AH203" s="93">
        <f t="shared" si="321"/>
        <v>0</v>
      </c>
    </row>
    <row r="204" spans="2:34" x14ac:dyDescent="0.2">
      <c r="B204" s="215" t="s">
        <v>76</v>
      </c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  <c r="AA204" s="216"/>
      <c r="AB204" s="216"/>
      <c r="AC204" s="216"/>
      <c r="AD204" s="216"/>
      <c r="AE204" s="216"/>
      <c r="AF204" s="216"/>
      <c r="AG204" s="216"/>
      <c r="AH204" s="217"/>
    </row>
    <row r="205" spans="2:34" x14ac:dyDescent="0.2">
      <c r="B205" s="206" t="s">
        <v>210</v>
      </c>
      <c r="C205" s="207"/>
      <c r="D205" s="207"/>
      <c r="E205" s="207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8"/>
    </row>
    <row r="206" spans="2:34" ht="22.5" customHeight="1" x14ac:dyDescent="0.2">
      <c r="B206" s="209" t="s">
        <v>262</v>
      </c>
      <c r="C206" s="210"/>
      <c r="D206" s="210"/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210"/>
      <c r="T206" s="210"/>
      <c r="U206" s="210"/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/>
      <c r="AF206" s="210"/>
      <c r="AG206" s="210"/>
      <c r="AH206" s="211"/>
    </row>
    <row r="207" spans="2:34" ht="48.75" customHeight="1" x14ac:dyDescent="0.2">
      <c r="B207" s="212" t="s">
        <v>408</v>
      </c>
      <c r="C207" s="213"/>
      <c r="D207" s="213"/>
      <c r="E207" s="213"/>
      <c r="F207" s="213"/>
      <c r="G207" s="213"/>
      <c r="H207" s="213"/>
      <c r="I207" s="213"/>
      <c r="J207" s="213"/>
      <c r="K207" s="213"/>
      <c r="L207" s="213"/>
      <c r="M207" s="213"/>
      <c r="N207" s="213"/>
      <c r="O207" s="213"/>
      <c r="P207" s="213"/>
      <c r="Q207" s="213"/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  <c r="AC207" s="213"/>
      <c r="AD207" s="213"/>
      <c r="AE207" s="213"/>
      <c r="AF207" s="213"/>
      <c r="AG207" s="213"/>
      <c r="AH207" s="214"/>
    </row>
    <row r="208" spans="2:34" x14ac:dyDescent="0.2">
      <c r="B208" s="115"/>
      <c r="C208" s="101"/>
      <c r="D208" s="109"/>
      <c r="E208" s="92"/>
      <c r="F208" s="92"/>
      <c r="G208" s="92"/>
      <c r="H208" s="92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116"/>
    </row>
    <row r="209" spans="2:34" ht="48" customHeight="1" x14ac:dyDescent="0.2">
      <c r="B209" s="46">
        <v>11.1</v>
      </c>
      <c r="C209" s="91" t="s">
        <v>142</v>
      </c>
      <c r="D209" s="107"/>
      <c r="E209" s="22"/>
      <c r="F209" s="22"/>
      <c r="G209" s="19"/>
      <c r="H209" s="19"/>
      <c r="I209" s="94"/>
      <c r="J209" s="94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40"/>
    </row>
    <row r="210" spans="2:34" x14ac:dyDescent="0.2">
      <c r="B210" s="113"/>
      <c r="C210" s="85" t="s">
        <v>91</v>
      </c>
      <c r="D210" s="106"/>
      <c r="E210" s="22"/>
      <c r="F210" s="22"/>
      <c r="G210" s="19"/>
      <c r="H210" s="19"/>
      <c r="I210" s="94"/>
      <c r="J210" s="94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40"/>
    </row>
    <row r="211" spans="2:34" ht="60" x14ac:dyDescent="0.2">
      <c r="B211" s="46" t="s">
        <v>204</v>
      </c>
      <c r="C211" s="18" t="s">
        <v>143</v>
      </c>
      <c r="D211" s="110" t="s">
        <v>191</v>
      </c>
      <c r="E211" s="22" t="s">
        <v>134</v>
      </c>
      <c r="F211" s="23" t="s">
        <v>427</v>
      </c>
      <c r="G211" s="114">
        <v>2022</v>
      </c>
      <c r="H211" s="201">
        <v>2025</v>
      </c>
      <c r="I211" s="94">
        <v>7000</v>
      </c>
      <c r="J211" s="94">
        <v>0</v>
      </c>
      <c r="K211" s="94">
        <f>I211+J211</f>
        <v>7000</v>
      </c>
      <c r="L211" s="94">
        <v>7000</v>
      </c>
      <c r="M211" s="94">
        <v>0</v>
      </c>
      <c r="N211" s="94">
        <v>0</v>
      </c>
      <c r="O211" s="94">
        <v>7000</v>
      </c>
      <c r="P211" s="94">
        <v>0</v>
      </c>
      <c r="Q211" s="94">
        <v>0</v>
      </c>
      <c r="R211" s="94">
        <v>7000</v>
      </c>
      <c r="S211" s="94">
        <v>0</v>
      </c>
      <c r="T211" s="94">
        <v>0</v>
      </c>
      <c r="U211" s="89">
        <f t="shared" ref="U211" si="322">I211+L211+O211+R211</f>
        <v>28000</v>
      </c>
      <c r="V211" s="89">
        <f t="shared" ref="V211" si="323">J211+M211+P211+S211</f>
        <v>0</v>
      </c>
      <c r="W211" s="89">
        <f t="shared" ref="W211" si="324">U211+V211</f>
        <v>28000</v>
      </c>
      <c r="X211" s="89">
        <f t="shared" ref="X211" si="325">I211+L211</f>
        <v>14000</v>
      </c>
      <c r="Y211" s="89">
        <f>M211+P211</f>
        <v>0</v>
      </c>
      <c r="Z211" s="89">
        <f t="shared" ref="Z211" si="326">X211+Y211</f>
        <v>14000</v>
      </c>
      <c r="AA211" s="89">
        <f t="shared" ref="AA211:AA212" si="327">U211-X211</f>
        <v>14000</v>
      </c>
      <c r="AB211" s="89">
        <f>V211-Y211</f>
        <v>0</v>
      </c>
      <c r="AC211" s="89">
        <f t="shared" ref="AC211" si="328">AA211+AB211</f>
        <v>14000</v>
      </c>
      <c r="AD211" s="89"/>
      <c r="AE211" s="89"/>
      <c r="AF211" s="89"/>
      <c r="AG211" s="89"/>
      <c r="AH211" s="90">
        <f t="shared" ref="AH211:AH212" si="329">W211-Z211-AC211</f>
        <v>0</v>
      </c>
    </row>
    <row r="212" spans="2:34" ht="60" x14ac:dyDescent="0.2">
      <c r="B212" s="46" t="s">
        <v>249</v>
      </c>
      <c r="C212" s="18" t="s">
        <v>144</v>
      </c>
      <c r="D212" s="110" t="s">
        <v>192</v>
      </c>
      <c r="E212" s="22" t="s">
        <v>134</v>
      </c>
      <c r="F212" s="23" t="s">
        <v>427</v>
      </c>
      <c r="G212" s="114">
        <v>2022</v>
      </c>
      <c r="H212" s="201">
        <v>2025</v>
      </c>
      <c r="I212" s="94">
        <v>7000</v>
      </c>
      <c r="J212" s="94">
        <v>0</v>
      </c>
      <c r="K212" s="94">
        <f>I212+J212</f>
        <v>7000</v>
      </c>
      <c r="L212" s="94">
        <v>7000</v>
      </c>
      <c r="M212" s="94">
        <v>0</v>
      </c>
      <c r="N212" s="94">
        <v>0</v>
      </c>
      <c r="O212" s="94">
        <v>7000</v>
      </c>
      <c r="P212" s="94">
        <v>0</v>
      </c>
      <c r="Q212" s="94">
        <v>0</v>
      </c>
      <c r="R212" s="94">
        <v>7000</v>
      </c>
      <c r="S212" s="94">
        <v>0</v>
      </c>
      <c r="T212" s="94">
        <v>0</v>
      </c>
      <c r="U212" s="89">
        <f t="shared" ref="U212" si="330">I212+L212+O212+R212</f>
        <v>28000</v>
      </c>
      <c r="V212" s="89">
        <f t="shared" ref="V212" si="331">J212+M212+P212+S212</f>
        <v>0</v>
      </c>
      <c r="W212" s="89">
        <f t="shared" ref="W212" si="332">U212+V212</f>
        <v>28000</v>
      </c>
      <c r="X212" s="89">
        <f t="shared" ref="X212" si="333">I212+L212</f>
        <v>14000</v>
      </c>
      <c r="Y212" s="89">
        <f t="shared" ref="Y212" si="334">M212+P212</f>
        <v>0</v>
      </c>
      <c r="Z212" s="89">
        <f t="shared" ref="Z212" si="335">X212+Y212</f>
        <v>14000</v>
      </c>
      <c r="AA212" s="89">
        <f t="shared" si="327"/>
        <v>14000</v>
      </c>
      <c r="AB212" s="89">
        <f>V212-Y212</f>
        <v>0</v>
      </c>
      <c r="AC212" s="89">
        <f t="shared" ref="AC212" si="336">AA212+AB212</f>
        <v>14000</v>
      </c>
      <c r="AD212" s="89"/>
      <c r="AE212" s="89"/>
      <c r="AF212" s="89"/>
      <c r="AG212" s="89"/>
      <c r="AH212" s="90">
        <f t="shared" si="329"/>
        <v>0</v>
      </c>
    </row>
    <row r="213" spans="2:34" ht="21" customHeight="1" x14ac:dyDescent="0.2">
      <c r="B213" s="115"/>
      <c r="C213" s="101" t="s">
        <v>214</v>
      </c>
      <c r="D213" s="109"/>
      <c r="E213" s="92"/>
      <c r="F213" s="92"/>
      <c r="G213" s="92"/>
      <c r="H213" s="92"/>
      <c r="I213" s="93">
        <f t="shared" ref="I213:AH213" si="337">SUM(I210:I212)</f>
        <v>14000</v>
      </c>
      <c r="J213" s="93">
        <f t="shared" si="337"/>
        <v>0</v>
      </c>
      <c r="K213" s="93">
        <f t="shared" si="337"/>
        <v>14000</v>
      </c>
      <c r="L213" s="93">
        <f t="shared" si="337"/>
        <v>14000</v>
      </c>
      <c r="M213" s="93">
        <f t="shared" si="337"/>
        <v>0</v>
      </c>
      <c r="N213" s="93">
        <f t="shared" si="337"/>
        <v>0</v>
      </c>
      <c r="O213" s="93">
        <f t="shared" si="337"/>
        <v>14000</v>
      </c>
      <c r="P213" s="93">
        <f t="shared" si="337"/>
        <v>0</v>
      </c>
      <c r="Q213" s="93">
        <f t="shared" si="337"/>
        <v>0</v>
      </c>
      <c r="R213" s="93">
        <f t="shared" si="337"/>
        <v>14000</v>
      </c>
      <c r="S213" s="93">
        <f t="shared" si="337"/>
        <v>0</v>
      </c>
      <c r="T213" s="93">
        <f t="shared" si="337"/>
        <v>0</v>
      </c>
      <c r="U213" s="93">
        <f t="shared" si="337"/>
        <v>56000</v>
      </c>
      <c r="V213" s="93">
        <f t="shared" si="337"/>
        <v>0</v>
      </c>
      <c r="W213" s="93">
        <f t="shared" si="337"/>
        <v>56000</v>
      </c>
      <c r="X213" s="93">
        <f t="shared" si="337"/>
        <v>28000</v>
      </c>
      <c r="Y213" s="93">
        <f t="shared" si="337"/>
        <v>0</v>
      </c>
      <c r="Z213" s="93">
        <f t="shared" si="337"/>
        <v>28000</v>
      </c>
      <c r="AA213" s="93">
        <f t="shared" si="337"/>
        <v>28000</v>
      </c>
      <c r="AB213" s="93">
        <f t="shared" si="337"/>
        <v>0</v>
      </c>
      <c r="AC213" s="93">
        <f t="shared" si="337"/>
        <v>28000</v>
      </c>
      <c r="AD213" s="93">
        <f t="shared" si="337"/>
        <v>0</v>
      </c>
      <c r="AE213" s="93">
        <f t="shared" si="337"/>
        <v>0</v>
      </c>
      <c r="AF213" s="93">
        <f t="shared" si="337"/>
        <v>0</v>
      </c>
      <c r="AG213" s="93">
        <f t="shared" si="337"/>
        <v>0</v>
      </c>
      <c r="AH213" s="93">
        <f t="shared" si="337"/>
        <v>0</v>
      </c>
    </row>
    <row r="214" spans="2:34" ht="42.75" x14ac:dyDescent="0.2">
      <c r="B214" s="46">
        <v>11.2</v>
      </c>
      <c r="C214" s="91" t="s">
        <v>146</v>
      </c>
      <c r="D214" s="107"/>
      <c r="E214" s="22"/>
      <c r="F214" s="22"/>
      <c r="G214" s="19"/>
      <c r="H214" s="19"/>
      <c r="I214" s="94"/>
      <c r="J214" s="94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40"/>
    </row>
    <row r="215" spans="2:34" x14ac:dyDescent="0.2">
      <c r="B215" s="113"/>
      <c r="C215" s="85" t="s">
        <v>91</v>
      </c>
      <c r="D215" s="106"/>
      <c r="E215" s="22"/>
      <c r="F215" s="22"/>
      <c r="G215" s="19"/>
      <c r="H215" s="19"/>
      <c r="I215" s="94"/>
      <c r="J215" s="94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40"/>
    </row>
    <row r="216" spans="2:34" s="98" customFormat="1" ht="48" x14ac:dyDescent="0.2">
      <c r="B216" s="127" t="s">
        <v>250</v>
      </c>
      <c r="C216" s="128" t="s">
        <v>450</v>
      </c>
      <c r="D216" s="129" t="s">
        <v>399</v>
      </c>
      <c r="E216" s="130" t="s">
        <v>167</v>
      </c>
      <c r="F216" s="96" t="s">
        <v>168</v>
      </c>
      <c r="G216" s="153">
        <v>2022</v>
      </c>
      <c r="H216" s="203">
        <v>2025</v>
      </c>
      <c r="I216" s="100">
        <v>4630000</v>
      </c>
      <c r="J216" s="100">
        <v>0</v>
      </c>
      <c r="K216" s="89">
        <f>I216+J216</f>
        <v>4630000</v>
      </c>
      <c r="L216" s="100">
        <v>4630000</v>
      </c>
      <c r="M216" s="100">
        <v>0</v>
      </c>
      <c r="N216" s="89">
        <f>L216+M216</f>
        <v>4630000</v>
      </c>
      <c r="O216" s="100">
        <v>4630000</v>
      </c>
      <c r="P216" s="100">
        <v>0</v>
      </c>
      <c r="Q216" s="89">
        <f>O216+P216</f>
        <v>4630000</v>
      </c>
      <c r="R216" s="100">
        <v>4630000</v>
      </c>
      <c r="S216" s="100">
        <v>0</v>
      </c>
      <c r="T216" s="89">
        <f>R216+S216</f>
        <v>4630000</v>
      </c>
      <c r="U216" s="89">
        <f t="shared" ref="U216" si="338">I216+L216+O216+R216</f>
        <v>18520000</v>
      </c>
      <c r="V216" s="89">
        <f t="shared" ref="V216" si="339">J216+M216+P216+S216</f>
        <v>0</v>
      </c>
      <c r="W216" s="89">
        <f t="shared" ref="W216" si="340">U216+V216</f>
        <v>18520000</v>
      </c>
      <c r="X216" s="89">
        <f t="shared" ref="X216" si="341">I216+L216</f>
        <v>9260000</v>
      </c>
      <c r="Y216" s="89">
        <f t="shared" ref="Y216" si="342">M216+P216</f>
        <v>0</v>
      </c>
      <c r="Z216" s="89">
        <f t="shared" ref="Z216" si="343">X216+Y216</f>
        <v>9260000</v>
      </c>
      <c r="AA216" s="89">
        <f t="shared" ref="AA216" si="344">U216-X216</f>
        <v>9260000</v>
      </c>
      <c r="AB216" s="89">
        <f>V216-Y216</f>
        <v>0</v>
      </c>
      <c r="AC216" s="89">
        <f t="shared" ref="AC216" si="345">AA216+AB216</f>
        <v>9260000</v>
      </c>
      <c r="AD216" s="89"/>
      <c r="AE216" s="89"/>
      <c r="AF216" s="89"/>
      <c r="AG216" s="89"/>
      <c r="AH216" s="90">
        <f t="shared" ref="AH216" si="346">W216-Z216-AC216</f>
        <v>0</v>
      </c>
    </row>
    <row r="217" spans="2:34" ht="22.5" customHeight="1" x14ac:dyDescent="0.2">
      <c r="B217" s="115"/>
      <c r="C217" s="101" t="s">
        <v>251</v>
      </c>
      <c r="D217" s="109"/>
      <c r="E217" s="92"/>
      <c r="F217" s="92"/>
      <c r="G217" s="92"/>
      <c r="H217" s="92"/>
      <c r="I217" s="93">
        <f t="shared" ref="I217:AH217" si="347">SUM(I215:I216)</f>
        <v>4630000</v>
      </c>
      <c r="J217" s="93">
        <f t="shared" si="347"/>
        <v>0</v>
      </c>
      <c r="K217" s="93">
        <f t="shared" si="347"/>
        <v>4630000</v>
      </c>
      <c r="L217" s="93">
        <f t="shared" si="347"/>
        <v>4630000</v>
      </c>
      <c r="M217" s="93">
        <f t="shared" si="347"/>
        <v>0</v>
      </c>
      <c r="N217" s="93">
        <f t="shared" si="347"/>
        <v>4630000</v>
      </c>
      <c r="O217" s="93">
        <f t="shared" si="347"/>
        <v>4630000</v>
      </c>
      <c r="P217" s="93">
        <f t="shared" si="347"/>
        <v>0</v>
      </c>
      <c r="Q217" s="93">
        <f t="shared" si="347"/>
        <v>4630000</v>
      </c>
      <c r="R217" s="93">
        <f t="shared" si="347"/>
        <v>4630000</v>
      </c>
      <c r="S217" s="93">
        <f t="shared" si="347"/>
        <v>0</v>
      </c>
      <c r="T217" s="93">
        <f t="shared" si="347"/>
        <v>4630000</v>
      </c>
      <c r="U217" s="93">
        <f t="shared" si="347"/>
        <v>18520000</v>
      </c>
      <c r="V217" s="93">
        <f t="shared" si="347"/>
        <v>0</v>
      </c>
      <c r="W217" s="93">
        <f t="shared" si="347"/>
        <v>18520000</v>
      </c>
      <c r="X217" s="93">
        <f t="shared" si="347"/>
        <v>9260000</v>
      </c>
      <c r="Y217" s="93">
        <f t="shared" si="347"/>
        <v>0</v>
      </c>
      <c r="Z217" s="93">
        <f t="shared" si="347"/>
        <v>9260000</v>
      </c>
      <c r="AA217" s="93">
        <f t="shared" ref="AA217:AC217" si="348">SUM(AA215:AA216)</f>
        <v>9260000</v>
      </c>
      <c r="AB217" s="93">
        <f t="shared" si="348"/>
        <v>0</v>
      </c>
      <c r="AC217" s="93">
        <f t="shared" si="348"/>
        <v>9260000</v>
      </c>
      <c r="AD217" s="93">
        <f t="shared" si="347"/>
        <v>0</v>
      </c>
      <c r="AE217" s="93">
        <f t="shared" si="347"/>
        <v>0</v>
      </c>
      <c r="AF217" s="93">
        <f t="shared" si="347"/>
        <v>0</v>
      </c>
      <c r="AG217" s="93">
        <f t="shared" si="347"/>
        <v>0</v>
      </c>
      <c r="AH217" s="93">
        <f t="shared" si="347"/>
        <v>0</v>
      </c>
    </row>
    <row r="218" spans="2:34" ht="26.25" customHeight="1" x14ac:dyDescent="0.2">
      <c r="B218" s="115"/>
      <c r="C218" s="152" t="s">
        <v>253</v>
      </c>
      <c r="D218" s="109"/>
      <c r="E218" s="92"/>
      <c r="F218" s="92"/>
      <c r="G218" s="92"/>
      <c r="H218" s="92"/>
      <c r="I218" s="93">
        <f t="shared" ref="I218:AH218" si="349">I213+I217</f>
        <v>4644000</v>
      </c>
      <c r="J218" s="93">
        <f t="shared" si="349"/>
        <v>0</v>
      </c>
      <c r="K218" s="93">
        <f t="shared" si="349"/>
        <v>4644000</v>
      </c>
      <c r="L218" s="93">
        <f t="shared" si="349"/>
        <v>4644000</v>
      </c>
      <c r="M218" s="93">
        <f t="shared" si="349"/>
        <v>0</v>
      </c>
      <c r="N218" s="93">
        <f t="shared" si="349"/>
        <v>4630000</v>
      </c>
      <c r="O218" s="93">
        <f t="shared" si="349"/>
        <v>4644000</v>
      </c>
      <c r="P218" s="93">
        <f t="shared" si="349"/>
        <v>0</v>
      </c>
      <c r="Q218" s="93">
        <f t="shared" si="349"/>
        <v>4630000</v>
      </c>
      <c r="R218" s="93">
        <f t="shared" si="349"/>
        <v>4644000</v>
      </c>
      <c r="S218" s="93">
        <f t="shared" si="349"/>
        <v>0</v>
      </c>
      <c r="T218" s="93">
        <f t="shared" si="349"/>
        <v>4630000</v>
      </c>
      <c r="U218" s="93">
        <f t="shared" si="349"/>
        <v>18576000</v>
      </c>
      <c r="V218" s="93">
        <f t="shared" si="349"/>
        <v>0</v>
      </c>
      <c r="W218" s="93">
        <f t="shared" si="349"/>
        <v>18576000</v>
      </c>
      <c r="X218" s="93">
        <f t="shared" si="349"/>
        <v>9288000</v>
      </c>
      <c r="Y218" s="93">
        <f t="shared" si="349"/>
        <v>0</v>
      </c>
      <c r="Z218" s="93">
        <f t="shared" si="349"/>
        <v>9288000</v>
      </c>
      <c r="AA218" s="93">
        <f t="shared" si="349"/>
        <v>9288000</v>
      </c>
      <c r="AB218" s="93">
        <f t="shared" si="349"/>
        <v>0</v>
      </c>
      <c r="AC218" s="93">
        <f t="shared" si="349"/>
        <v>9288000</v>
      </c>
      <c r="AD218" s="93">
        <f t="shared" si="349"/>
        <v>0</v>
      </c>
      <c r="AE218" s="93">
        <f t="shared" si="349"/>
        <v>0</v>
      </c>
      <c r="AF218" s="93">
        <f t="shared" si="349"/>
        <v>0</v>
      </c>
      <c r="AG218" s="93">
        <f t="shared" si="349"/>
        <v>0</v>
      </c>
      <c r="AH218" s="93">
        <f t="shared" si="349"/>
        <v>0</v>
      </c>
    </row>
    <row r="219" spans="2:34" ht="18" customHeight="1" x14ac:dyDescent="0.2">
      <c r="B219" s="215" t="s">
        <v>76</v>
      </c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7"/>
    </row>
    <row r="220" spans="2:34" ht="18.75" customHeight="1" x14ac:dyDescent="0.2">
      <c r="B220" s="206" t="s">
        <v>210</v>
      </c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7"/>
      <c r="Z220" s="207"/>
      <c r="AA220" s="207"/>
      <c r="AB220" s="207"/>
      <c r="AC220" s="207"/>
      <c r="AD220" s="207"/>
      <c r="AE220" s="207"/>
      <c r="AF220" s="207"/>
      <c r="AG220" s="207"/>
      <c r="AH220" s="208"/>
    </row>
    <row r="221" spans="2:34" ht="16.5" customHeight="1" x14ac:dyDescent="0.2">
      <c r="B221" s="209" t="s">
        <v>499</v>
      </c>
      <c r="C221" s="210"/>
      <c r="D221" s="210"/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210"/>
      <c r="T221" s="210"/>
      <c r="U221" s="210"/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1"/>
    </row>
    <row r="222" spans="2:34" ht="21.75" customHeight="1" x14ac:dyDescent="0.2">
      <c r="B222" s="212" t="s">
        <v>409</v>
      </c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  <c r="AA222" s="213"/>
      <c r="AB222" s="213"/>
      <c r="AC222" s="213"/>
      <c r="AD222" s="213"/>
      <c r="AE222" s="213"/>
      <c r="AF222" s="213"/>
      <c r="AG222" s="213"/>
      <c r="AH222" s="214"/>
    </row>
    <row r="223" spans="2:34" ht="66.75" customHeight="1" x14ac:dyDescent="0.2">
      <c r="B223" s="46">
        <v>12.1</v>
      </c>
      <c r="C223" s="91" t="s">
        <v>452</v>
      </c>
      <c r="D223" s="107"/>
      <c r="E223" s="22"/>
      <c r="F223" s="22"/>
      <c r="G223" s="19"/>
      <c r="H223" s="19"/>
      <c r="I223" s="94"/>
      <c r="J223" s="94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40"/>
    </row>
    <row r="224" spans="2:34" x14ac:dyDescent="0.2">
      <c r="B224" s="113"/>
      <c r="C224" s="85" t="s">
        <v>91</v>
      </c>
      <c r="D224" s="106"/>
      <c r="E224" s="22"/>
      <c r="F224" s="22"/>
      <c r="G224" s="19"/>
      <c r="H224" s="19"/>
      <c r="I224" s="94"/>
      <c r="J224" s="94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40"/>
    </row>
    <row r="225" spans="2:34" ht="84" x14ac:dyDescent="0.2">
      <c r="B225" s="46" t="s">
        <v>205</v>
      </c>
      <c r="C225" s="18" t="s">
        <v>147</v>
      </c>
      <c r="D225" s="138" t="s">
        <v>272</v>
      </c>
      <c r="E225" s="21" t="s">
        <v>81</v>
      </c>
      <c r="F225" s="21"/>
      <c r="G225" s="114">
        <v>2022</v>
      </c>
      <c r="H225" s="201">
        <v>2025</v>
      </c>
      <c r="I225" s="89">
        <v>984000</v>
      </c>
      <c r="J225" s="88">
        <v>0</v>
      </c>
      <c r="K225" s="100">
        <f>I225+J225</f>
        <v>984000</v>
      </c>
      <c r="L225" s="89">
        <v>984000</v>
      </c>
      <c r="M225" s="88">
        <v>0</v>
      </c>
      <c r="N225" s="100">
        <f>L225+M225</f>
        <v>984000</v>
      </c>
      <c r="O225" s="89">
        <v>984000</v>
      </c>
      <c r="P225" s="88">
        <v>0</v>
      </c>
      <c r="Q225" s="100">
        <f>O225+P225</f>
        <v>984000</v>
      </c>
      <c r="R225" s="89">
        <v>984000</v>
      </c>
      <c r="S225" s="88">
        <f>Y225+AN225</f>
        <v>0</v>
      </c>
      <c r="T225" s="100">
        <f>R225+S225</f>
        <v>984000</v>
      </c>
      <c r="U225" s="89">
        <f>I225+L225+O225+R225</f>
        <v>3936000</v>
      </c>
      <c r="V225" s="89">
        <f t="shared" ref="V225" si="350">J225+M225+P225+S225</f>
        <v>0</v>
      </c>
      <c r="W225" s="89">
        <f t="shared" ref="W225" si="351">U225+V225</f>
        <v>3936000</v>
      </c>
      <c r="X225" s="89">
        <f t="shared" ref="X225" si="352">I225+L225</f>
        <v>1968000</v>
      </c>
      <c r="Y225" s="89">
        <f t="shared" ref="Y225" si="353">M225+P225</f>
        <v>0</v>
      </c>
      <c r="Z225" s="89">
        <f t="shared" ref="Z225" si="354">X225+Y225</f>
        <v>1968000</v>
      </c>
      <c r="AA225" s="89">
        <f t="shared" ref="AA225" si="355">U225-X225</f>
        <v>1968000</v>
      </c>
      <c r="AB225" s="89">
        <f>V225-Y225</f>
        <v>0</v>
      </c>
      <c r="AC225" s="89">
        <f t="shared" ref="AC225" si="356">AA225+AB225</f>
        <v>1968000</v>
      </c>
      <c r="AD225" s="89"/>
      <c r="AE225" s="89"/>
      <c r="AF225" s="89"/>
      <c r="AG225" s="89"/>
      <c r="AH225" s="90">
        <f t="shared" ref="AH225" si="357">W225-Z225-AC225</f>
        <v>0</v>
      </c>
    </row>
    <row r="226" spans="2:34" ht="24" customHeight="1" x14ac:dyDescent="0.2">
      <c r="B226" s="115"/>
      <c r="C226" s="101" t="s">
        <v>213</v>
      </c>
      <c r="D226" s="109"/>
      <c r="E226" s="92"/>
      <c r="F226" s="92"/>
      <c r="G226" s="92"/>
      <c r="H226" s="92"/>
      <c r="I226" s="93">
        <f t="shared" ref="I226:AH226" si="358">SUM(I224:I225)</f>
        <v>984000</v>
      </c>
      <c r="J226" s="93">
        <f t="shared" si="358"/>
        <v>0</v>
      </c>
      <c r="K226" s="93">
        <f t="shared" si="358"/>
        <v>984000</v>
      </c>
      <c r="L226" s="93">
        <f t="shared" si="358"/>
        <v>984000</v>
      </c>
      <c r="M226" s="93">
        <f t="shared" si="358"/>
        <v>0</v>
      </c>
      <c r="N226" s="93">
        <f t="shared" si="358"/>
        <v>984000</v>
      </c>
      <c r="O226" s="93">
        <f t="shared" si="358"/>
        <v>984000</v>
      </c>
      <c r="P226" s="93">
        <f t="shared" si="358"/>
        <v>0</v>
      </c>
      <c r="Q226" s="93">
        <f t="shared" si="358"/>
        <v>984000</v>
      </c>
      <c r="R226" s="93">
        <f t="shared" si="358"/>
        <v>984000</v>
      </c>
      <c r="S226" s="93">
        <f t="shared" si="358"/>
        <v>0</v>
      </c>
      <c r="T226" s="93">
        <f t="shared" si="358"/>
        <v>984000</v>
      </c>
      <c r="U226" s="93">
        <f t="shared" si="358"/>
        <v>3936000</v>
      </c>
      <c r="V226" s="93">
        <f t="shared" si="358"/>
        <v>0</v>
      </c>
      <c r="W226" s="93">
        <f t="shared" si="358"/>
        <v>3936000</v>
      </c>
      <c r="X226" s="93">
        <f t="shared" si="358"/>
        <v>1968000</v>
      </c>
      <c r="Y226" s="93">
        <f t="shared" si="358"/>
        <v>0</v>
      </c>
      <c r="Z226" s="93">
        <f t="shared" si="358"/>
        <v>1968000</v>
      </c>
      <c r="AA226" s="93">
        <f t="shared" si="358"/>
        <v>1968000</v>
      </c>
      <c r="AB226" s="93">
        <f t="shared" si="358"/>
        <v>0</v>
      </c>
      <c r="AC226" s="93">
        <f t="shared" si="358"/>
        <v>1968000</v>
      </c>
      <c r="AD226" s="93">
        <f t="shared" si="358"/>
        <v>0</v>
      </c>
      <c r="AE226" s="93">
        <f t="shared" si="358"/>
        <v>0</v>
      </c>
      <c r="AF226" s="93">
        <f t="shared" si="358"/>
        <v>0</v>
      </c>
      <c r="AG226" s="93">
        <f t="shared" si="358"/>
        <v>0</v>
      </c>
      <c r="AH226" s="93">
        <f t="shared" si="358"/>
        <v>0</v>
      </c>
    </row>
    <row r="227" spans="2:34" ht="27" customHeight="1" x14ac:dyDescent="0.2">
      <c r="B227" s="115"/>
      <c r="C227" s="231" t="s">
        <v>254</v>
      </c>
      <c r="D227" s="232"/>
      <c r="E227" s="92"/>
      <c r="F227" s="92"/>
      <c r="G227" s="92"/>
      <c r="H227" s="92"/>
      <c r="I227" s="93">
        <f t="shared" ref="I227:AH227" si="359">I226</f>
        <v>984000</v>
      </c>
      <c r="J227" s="93">
        <f t="shared" si="359"/>
        <v>0</v>
      </c>
      <c r="K227" s="93">
        <f t="shared" si="359"/>
        <v>984000</v>
      </c>
      <c r="L227" s="93">
        <f t="shared" si="359"/>
        <v>984000</v>
      </c>
      <c r="M227" s="93">
        <f t="shared" si="359"/>
        <v>0</v>
      </c>
      <c r="N227" s="93">
        <f t="shared" si="359"/>
        <v>984000</v>
      </c>
      <c r="O227" s="93">
        <f t="shared" si="359"/>
        <v>984000</v>
      </c>
      <c r="P227" s="93">
        <f t="shared" si="359"/>
        <v>0</v>
      </c>
      <c r="Q227" s="93">
        <f t="shared" si="359"/>
        <v>984000</v>
      </c>
      <c r="R227" s="93">
        <f t="shared" si="359"/>
        <v>984000</v>
      </c>
      <c r="S227" s="93">
        <f t="shared" si="359"/>
        <v>0</v>
      </c>
      <c r="T227" s="93">
        <f t="shared" si="359"/>
        <v>984000</v>
      </c>
      <c r="U227" s="93">
        <f t="shared" si="359"/>
        <v>3936000</v>
      </c>
      <c r="V227" s="93">
        <f t="shared" si="359"/>
        <v>0</v>
      </c>
      <c r="W227" s="93">
        <f t="shared" si="359"/>
        <v>3936000</v>
      </c>
      <c r="X227" s="93">
        <f t="shared" si="359"/>
        <v>1968000</v>
      </c>
      <c r="Y227" s="93">
        <f t="shared" si="359"/>
        <v>0</v>
      </c>
      <c r="Z227" s="93">
        <f t="shared" si="359"/>
        <v>1968000</v>
      </c>
      <c r="AA227" s="93">
        <f t="shared" si="359"/>
        <v>1968000</v>
      </c>
      <c r="AB227" s="93">
        <f t="shared" si="359"/>
        <v>0</v>
      </c>
      <c r="AC227" s="93">
        <f t="shared" si="359"/>
        <v>1968000</v>
      </c>
      <c r="AD227" s="93">
        <f t="shared" si="359"/>
        <v>0</v>
      </c>
      <c r="AE227" s="93">
        <f t="shared" si="359"/>
        <v>0</v>
      </c>
      <c r="AF227" s="93">
        <f t="shared" si="359"/>
        <v>0</v>
      </c>
      <c r="AG227" s="93">
        <f t="shared" si="359"/>
        <v>0</v>
      </c>
      <c r="AH227" s="93">
        <f t="shared" si="359"/>
        <v>0</v>
      </c>
    </row>
    <row r="228" spans="2:34" x14ac:dyDescent="0.2">
      <c r="B228" s="215" t="s">
        <v>76</v>
      </c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7"/>
    </row>
    <row r="229" spans="2:34" x14ac:dyDescent="0.2">
      <c r="B229" s="206" t="s">
        <v>141</v>
      </c>
      <c r="C229" s="207"/>
      <c r="D229" s="207"/>
      <c r="E229" s="207"/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7"/>
      <c r="S229" s="207"/>
      <c r="T229" s="207"/>
      <c r="U229" s="207"/>
      <c r="V229" s="207"/>
      <c r="W229" s="207"/>
      <c r="X229" s="207"/>
      <c r="Y229" s="207"/>
      <c r="Z229" s="207"/>
      <c r="AA229" s="207"/>
      <c r="AB229" s="207"/>
      <c r="AC229" s="207"/>
      <c r="AD229" s="207"/>
      <c r="AE229" s="207"/>
      <c r="AF229" s="207"/>
      <c r="AG229" s="207"/>
      <c r="AH229" s="208"/>
    </row>
    <row r="230" spans="2:34" ht="12.75" customHeight="1" x14ac:dyDescent="0.2">
      <c r="B230" s="209" t="s">
        <v>500</v>
      </c>
      <c r="C230" s="210"/>
      <c r="D230" s="210"/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  <c r="S230" s="210"/>
      <c r="T230" s="210"/>
      <c r="U230" s="210"/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1"/>
    </row>
    <row r="231" spans="2:34" ht="12.75" customHeight="1" x14ac:dyDescent="0.2">
      <c r="B231" s="212" t="s">
        <v>402</v>
      </c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  <c r="AA231" s="213"/>
      <c r="AB231" s="213"/>
      <c r="AC231" s="213"/>
      <c r="AD231" s="213"/>
      <c r="AE231" s="213"/>
      <c r="AF231" s="213"/>
      <c r="AG231" s="213"/>
      <c r="AH231" s="214"/>
    </row>
    <row r="232" spans="2:34" ht="46.5" customHeight="1" x14ac:dyDescent="0.2">
      <c r="B232" s="46">
        <v>13.1</v>
      </c>
      <c r="C232" s="91" t="s">
        <v>148</v>
      </c>
      <c r="D232" s="107"/>
      <c r="E232" s="22"/>
      <c r="F232" s="22"/>
      <c r="G232" s="19"/>
      <c r="H232" s="19"/>
      <c r="I232" s="94"/>
      <c r="J232" s="94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40"/>
    </row>
    <row r="233" spans="2:34" ht="12.75" customHeight="1" x14ac:dyDescent="0.2">
      <c r="B233" s="113"/>
      <c r="C233" s="85" t="s">
        <v>91</v>
      </c>
      <c r="D233" s="106"/>
      <c r="E233" s="22"/>
      <c r="F233" s="22"/>
      <c r="G233" s="19"/>
      <c r="H233" s="19"/>
      <c r="I233" s="94"/>
      <c r="J233" s="94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0"/>
    </row>
    <row r="234" spans="2:34" s="98" customFormat="1" ht="46.5" customHeight="1" x14ac:dyDescent="0.2">
      <c r="B234" s="127" t="s">
        <v>206</v>
      </c>
      <c r="C234" s="128" t="s">
        <v>150</v>
      </c>
      <c r="D234" s="129" t="s">
        <v>399</v>
      </c>
      <c r="E234" s="96" t="s">
        <v>152</v>
      </c>
      <c r="F234" s="96"/>
      <c r="G234" s="153">
        <v>2022</v>
      </c>
      <c r="H234" s="203">
        <v>2025</v>
      </c>
      <c r="I234" s="100">
        <v>2630000</v>
      </c>
      <c r="J234" s="100">
        <v>0</v>
      </c>
      <c r="K234" s="100">
        <f>I234+J234</f>
        <v>2630000</v>
      </c>
      <c r="L234" s="89">
        <v>2630000</v>
      </c>
      <c r="M234" s="100">
        <v>0</v>
      </c>
      <c r="N234" s="100">
        <f>L234+M234</f>
        <v>2630000</v>
      </c>
      <c r="O234" s="100">
        <v>2630000</v>
      </c>
      <c r="P234" s="100">
        <v>0</v>
      </c>
      <c r="Q234" s="100">
        <f>O234+P234</f>
        <v>2630000</v>
      </c>
      <c r="R234" s="100">
        <v>2630000</v>
      </c>
      <c r="S234" s="100">
        <v>0</v>
      </c>
      <c r="T234" s="100">
        <f>R234+S234</f>
        <v>2630000</v>
      </c>
      <c r="U234" s="89">
        <f>I234+L234+O234+R234</f>
        <v>10520000</v>
      </c>
      <c r="V234" s="89">
        <f t="shared" ref="V234" si="360">J234+M234+P234+S234</f>
        <v>0</v>
      </c>
      <c r="W234" s="89">
        <f t="shared" ref="W234" si="361">U234+V234</f>
        <v>10520000</v>
      </c>
      <c r="X234" s="89">
        <f t="shared" ref="X234" si="362">I234+L234</f>
        <v>5260000</v>
      </c>
      <c r="Y234" s="89">
        <f t="shared" ref="Y234" si="363">M234+P234</f>
        <v>0</v>
      </c>
      <c r="Z234" s="89">
        <f t="shared" ref="Z234" si="364">X234+Y234</f>
        <v>5260000</v>
      </c>
      <c r="AA234" s="89">
        <f t="shared" ref="AA234" si="365">U234-X234</f>
        <v>5260000</v>
      </c>
      <c r="AB234" s="89">
        <f>V234-Y234</f>
        <v>0</v>
      </c>
      <c r="AC234" s="89">
        <f t="shared" ref="AC234" si="366">AA234+AB234</f>
        <v>5260000</v>
      </c>
      <c r="AD234" s="89"/>
      <c r="AE234" s="89"/>
      <c r="AF234" s="89"/>
      <c r="AG234" s="89"/>
      <c r="AH234" s="90">
        <f t="shared" ref="AH234" si="367">W234-Z234-AC234</f>
        <v>0</v>
      </c>
    </row>
    <row r="235" spans="2:34" ht="27" customHeight="1" x14ac:dyDescent="0.2">
      <c r="B235" s="115"/>
      <c r="C235" s="101" t="s">
        <v>209</v>
      </c>
      <c r="D235" s="109"/>
      <c r="E235" s="92"/>
      <c r="F235" s="92"/>
      <c r="G235" s="92"/>
      <c r="H235" s="92"/>
      <c r="I235" s="93">
        <f t="shared" ref="I235:AH235" si="368">SUM(I233:I234)</f>
        <v>2630000</v>
      </c>
      <c r="J235" s="93">
        <f t="shared" si="368"/>
        <v>0</v>
      </c>
      <c r="K235" s="93">
        <f t="shared" si="368"/>
        <v>2630000</v>
      </c>
      <c r="L235" s="93">
        <f t="shared" si="368"/>
        <v>2630000</v>
      </c>
      <c r="M235" s="93">
        <f t="shared" si="368"/>
        <v>0</v>
      </c>
      <c r="N235" s="93">
        <f t="shared" si="368"/>
        <v>2630000</v>
      </c>
      <c r="O235" s="93">
        <f t="shared" si="368"/>
        <v>2630000</v>
      </c>
      <c r="P235" s="93">
        <f t="shared" si="368"/>
        <v>0</v>
      </c>
      <c r="Q235" s="93">
        <f t="shared" si="368"/>
        <v>2630000</v>
      </c>
      <c r="R235" s="93">
        <f t="shared" si="368"/>
        <v>2630000</v>
      </c>
      <c r="S235" s="93">
        <f t="shared" si="368"/>
        <v>0</v>
      </c>
      <c r="T235" s="93">
        <f t="shared" si="368"/>
        <v>2630000</v>
      </c>
      <c r="U235" s="93">
        <f t="shared" si="368"/>
        <v>10520000</v>
      </c>
      <c r="V235" s="93">
        <f t="shared" si="368"/>
        <v>0</v>
      </c>
      <c r="W235" s="93">
        <f t="shared" si="368"/>
        <v>10520000</v>
      </c>
      <c r="X235" s="93">
        <f t="shared" si="368"/>
        <v>5260000</v>
      </c>
      <c r="Y235" s="93">
        <f t="shared" si="368"/>
        <v>0</v>
      </c>
      <c r="Z235" s="93">
        <f t="shared" si="368"/>
        <v>5260000</v>
      </c>
      <c r="AA235" s="93">
        <f t="shared" si="368"/>
        <v>5260000</v>
      </c>
      <c r="AB235" s="93">
        <f t="shared" si="368"/>
        <v>0</v>
      </c>
      <c r="AC235" s="93">
        <f t="shared" si="368"/>
        <v>5260000</v>
      </c>
      <c r="AD235" s="93">
        <f t="shared" si="368"/>
        <v>0</v>
      </c>
      <c r="AE235" s="93">
        <f t="shared" si="368"/>
        <v>0</v>
      </c>
      <c r="AF235" s="93">
        <f t="shared" si="368"/>
        <v>0</v>
      </c>
      <c r="AG235" s="93">
        <f t="shared" si="368"/>
        <v>0</v>
      </c>
      <c r="AH235" s="93">
        <f t="shared" si="368"/>
        <v>0</v>
      </c>
    </row>
    <row r="236" spans="2:34" ht="39" customHeight="1" x14ac:dyDescent="0.2">
      <c r="B236" s="46">
        <v>13.2</v>
      </c>
      <c r="C236" s="91" t="s">
        <v>149</v>
      </c>
      <c r="D236" s="107"/>
      <c r="E236" s="22"/>
      <c r="F236" s="22"/>
      <c r="G236" s="114"/>
      <c r="H236" s="114"/>
      <c r="I236" s="94"/>
      <c r="J236" s="94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40"/>
    </row>
    <row r="237" spans="2:34" x14ac:dyDescent="0.2">
      <c r="B237" s="113"/>
      <c r="C237" s="85" t="s">
        <v>91</v>
      </c>
      <c r="D237" s="106"/>
      <c r="E237" s="22"/>
      <c r="F237" s="22"/>
      <c r="G237" s="114"/>
      <c r="H237" s="114"/>
      <c r="I237" s="94"/>
      <c r="J237" s="94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40"/>
    </row>
    <row r="238" spans="2:34" s="98" customFormat="1" ht="100.5" customHeight="1" x14ac:dyDescent="0.2">
      <c r="B238" s="127" t="s">
        <v>207</v>
      </c>
      <c r="C238" s="128" t="s">
        <v>451</v>
      </c>
      <c r="D238" s="129" t="s">
        <v>401</v>
      </c>
      <c r="E238" s="96" t="s">
        <v>153</v>
      </c>
      <c r="F238" s="96" t="s">
        <v>166</v>
      </c>
      <c r="G238" s="153">
        <v>2022</v>
      </c>
      <c r="H238" s="203">
        <v>2025</v>
      </c>
      <c r="I238" s="100">
        <v>1650000</v>
      </c>
      <c r="J238" s="100">
        <v>0</v>
      </c>
      <c r="K238" s="100">
        <f>I238+J238</f>
        <v>1650000</v>
      </c>
      <c r="L238" s="100">
        <v>1650000</v>
      </c>
      <c r="M238" s="100">
        <v>0</v>
      </c>
      <c r="N238" s="100">
        <f>L238+M238</f>
        <v>1650000</v>
      </c>
      <c r="O238" s="100">
        <v>1650000</v>
      </c>
      <c r="P238" s="100">
        <v>0</v>
      </c>
      <c r="Q238" s="100">
        <f>O238+P238</f>
        <v>1650000</v>
      </c>
      <c r="R238" s="100">
        <v>1650000</v>
      </c>
      <c r="S238" s="100">
        <v>0</v>
      </c>
      <c r="T238" s="100">
        <f>R238+S238</f>
        <v>1650000</v>
      </c>
      <c r="U238" s="89">
        <f>I238+L238+O238+R238</f>
        <v>6600000</v>
      </c>
      <c r="V238" s="89">
        <f t="shared" ref="V238" si="369">J238+M238+P238+S238</f>
        <v>0</v>
      </c>
      <c r="W238" s="89">
        <f t="shared" ref="W238" si="370">U238+V238</f>
        <v>6600000</v>
      </c>
      <c r="X238" s="89">
        <f t="shared" ref="X238" si="371">I238+L238</f>
        <v>3300000</v>
      </c>
      <c r="Y238" s="89">
        <f>M238+P238</f>
        <v>0</v>
      </c>
      <c r="Z238" s="89">
        <f t="shared" ref="Z238" si="372">X238+Y238</f>
        <v>3300000</v>
      </c>
      <c r="AA238" s="89">
        <f t="shared" ref="AA238:AA239" si="373">U238-X238</f>
        <v>3300000</v>
      </c>
      <c r="AB238" s="89">
        <f>V238-Y238</f>
        <v>0</v>
      </c>
      <c r="AC238" s="89">
        <f t="shared" ref="AC238:AC239" si="374">AA238+AB238</f>
        <v>3300000</v>
      </c>
      <c r="AD238" s="89"/>
      <c r="AE238" s="89"/>
      <c r="AF238" s="89"/>
      <c r="AG238" s="89"/>
      <c r="AH238" s="90">
        <f t="shared" ref="AH238:AH239" si="375">W238-Z238-AC238</f>
        <v>0</v>
      </c>
    </row>
    <row r="239" spans="2:34" ht="116.25" customHeight="1" x14ac:dyDescent="0.2">
      <c r="B239" s="46" t="s">
        <v>208</v>
      </c>
      <c r="C239" s="18" t="s">
        <v>151</v>
      </c>
      <c r="D239" s="138" t="s">
        <v>401</v>
      </c>
      <c r="E239" s="23" t="s">
        <v>153</v>
      </c>
      <c r="F239" s="23"/>
      <c r="G239" s="114">
        <v>2022</v>
      </c>
      <c r="H239" s="201">
        <v>2025</v>
      </c>
      <c r="I239" s="89">
        <v>1084000</v>
      </c>
      <c r="J239" s="88">
        <v>0</v>
      </c>
      <c r="K239" s="100">
        <f>I239+J239</f>
        <v>1084000</v>
      </c>
      <c r="L239" s="89">
        <v>1084000</v>
      </c>
      <c r="M239" s="88">
        <v>0</v>
      </c>
      <c r="N239" s="100">
        <f>L239+M239</f>
        <v>1084000</v>
      </c>
      <c r="O239" s="89">
        <v>1084000</v>
      </c>
      <c r="P239" s="88"/>
      <c r="Q239" s="100">
        <f>O239+P239</f>
        <v>1084000</v>
      </c>
      <c r="R239" s="89">
        <v>1084000</v>
      </c>
      <c r="S239" s="88">
        <v>0</v>
      </c>
      <c r="T239" s="100">
        <f>R239+S239</f>
        <v>1084000</v>
      </c>
      <c r="U239" s="89">
        <f>I239+L239+O239+R239</f>
        <v>4336000</v>
      </c>
      <c r="V239" s="89">
        <f t="shared" ref="V239" si="376">J239+M239+P239+S239</f>
        <v>0</v>
      </c>
      <c r="W239" s="89">
        <f t="shared" ref="W239" si="377">U239+V239</f>
        <v>4336000</v>
      </c>
      <c r="X239" s="89">
        <f t="shared" ref="X239" si="378">I239+L239</f>
        <v>2168000</v>
      </c>
      <c r="Y239" s="89">
        <f>M239+P239</f>
        <v>0</v>
      </c>
      <c r="Z239" s="89">
        <f t="shared" ref="Z239" si="379">X239+Y239</f>
        <v>2168000</v>
      </c>
      <c r="AA239" s="89">
        <f t="shared" si="373"/>
        <v>2168000</v>
      </c>
      <c r="AB239" s="89">
        <f>V239-Y239</f>
        <v>0</v>
      </c>
      <c r="AC239" s="89">
        <f t="shared" si="374"/>
        <v>2168000</v>
      </c>
      <c r="AD239" s="89"/>
      <c r="AE239" s="89"/>
      <c r="AF239" s="89"/>
      <c r="AG239" s="89"/>
      <c r="AH239" s="90">
        <f t="shared" si="375"/>
        <v>0</v>
      </c>
    </row>
    <row r="240" spans="2:34" ht="24" customHeight="1" x14ac:dyDescent="0.2">
      <c r="B240" s="115"/>
      <c r="C240" s="101" t="s">
        <v>212</v>
      </c>
      <c r="D240" s="109"/>
      <c r="E240" s="92"/>
      <c r="F240" s="92"/>
      <c r="G240" s="92"/>
      <c r="H240" s="92"/>
      <c r="I240" s="93">
        <f t="shared" ref="I240:AH240" si="380">SUM(I238:I239)</f>
        <v>2734000</v>
      </c>
      <c r="J240" s="93">
        <f t="shared" si="380"/>
        <v>0</v>
      </c>
      <c r="K240" s="93">
        <f t="shared" si="380"/>
        <v>2734000</v>
      </c>
      <c r="L240" s="93">
        <f t="shared" si="380"/>
        <v>2734000</v>
      </c>
      <c r="M240" s="93">
        <f t="shared" si="380"/>
        <v>0</v>
      </c>
      <c r="N240" s="93">
        <f t="shared" si="380"/>
        <v>2734000</v>
      </c>
      <c r="O240" s="93">
        <f t="shared" si="380"/>
        <v>2734000</v>
      </c>
      <c r="P240" s="93">
        <f t="shared" si="380"/>
        <v>0</v>
      </c>
      <c r="Q240" s="93">
        <f t="shared" si="380"/>
        <v>2734000</v>
      </c>
      <c r="R240" s="93">
        <f t="shared" si="380"/>
        <v>2734000</v>
      </c>
      <c r="S240" s="93">
        <f t="shared" si="380"/>
        <v>0</v>
      </c>
      <c r="T240" s="93">
        <f t="shared" si="380"/>
        <v>2734000</v>
      </c>
      <c r="U240" s="93">
        <f t="shared" si="380"/>
        <v>10936000</v>
      </c>
      <c r="V240" s="93">
        <f t="shared" si="380"/>
        <v>0</v>
      </c>
      <c r="W240" s="93">
        <f t="shared" si="380"/>
        <v>10936000</v>
      </c>
      <c r="X240" s="93">
        <f t="shared" si="380"/>
        <v>5468000</v>
      </c>
      <c r="Y240" s="93">
        <f t="shared" si="380"/>
        <v>0</v>
      </c>
      <c r="Z240" s="93">
        <f t="shared" si="380"/>
        <v>5468000</v>
      </c>
      <c r="AA240" s="93">
        <f t="shared" si="380"/>
        <v>5468000</v>
      </c>
      <c r="AB240" s="93">
        <f t="shared" si="380"/>
        <v>0</v>
      </c>
      <c r="AC240" s="93">
        <f t="shared" si="380"/>
        <v>5468000</v>
      </c>
      <c r="AD240" s="93">
        <f t="shared" si="380"/>
        <v>0</v>
      </c>
      <c r="AE240" s="93">
        <f t="shared" si="380"/>
        <v>0</v>
      </c>
      <c r="AF240" s="93">
        <f t="shared" si="380"/>
        <v>0</v>
      </c>
      <c r="AG240" s="93">
        <f t="shared" si="380"/>
        <v>0</v>
      </c>
      <c r="AH240" s="93">
        <f t="shared" si="380"/>
        <v>0</v>
      </c>
    </row>
    <row r="241" spans="2:34" ht="27" customHeight="1" x14ac:dyDescent="0.2">
      <c r="B241" s="115"/>
      <c r="C241" s="231" t="s">
        <v>255</v>
      </c>
      <c r="D241" s="232"/>
      <c r="E241" s="92"/>
      <c r="F241" s="92"/>
      <c r="G241" s="92"/>
      <c r="H241" s="92"/>
      <c r="I241" s="93">
        <f t="shared" ref="I241:AH241" si="381">I235+I240</f>
        <v>5364000</v>
      </c>
      <c r="J241" s="93">
        <f t="shared" si="381"/>
        <v>0</v>
      </c>
      <c r="K241" s="93">
        <f t="shared" si="381"/>
        <v>5364000</v>
      </c>
      <c r="L241" s="93">
        <f t="shared" si="381"/>
        <v>5364000</v>
      </c>
      <c r="M241" s="93">
        <f t="shared" si="381"/>
        <v>0</v>
      </c>
      <c r="N241" s="93">
        <f t="shared" si="381"/>
        <v>5364000</v>
      </c>
      <c r="O241" s="93">
        <f t="shared" si="381"/>
        <v>5364000</v>
      </c>
      <c r="P241" s="93">
        <f t="shared" si="381"/>
        <v>0</v>
      </c>
      <c r="Q241" s="93">
        <f t="shared" si="381"/>
        <v>5364000</v>
      </c>
      <c r="R241" s="93">
        <f t="shared" si="381"/>
        <v>5364000</v>
      </c>
      <c r="S241" s="93">
        <f t="shared" si="381"/>
        <v>0</v>
      </c>
      <c r="T241" s="93">
        <f t="shared" si="381"/>
        <v>5364000</v>
      </c>
      <c r="U241" s="93">
        <f t="shared" si="381"/>
        <v>21456000</v>
      </c>
      <c r="V241" s="93">
        <f t="shared" si="381"/>
        <v>0</v>
      </c>
      <c r="W241" s="93">
        <f t="shared" si="381"/>
        <v>21456000</v>
      </c>
      <c r="X241" s="93">
        <f t="shared" si="381"/>
        <v>10728000</v>
      </c>
      <c r="Y241" s="93">
        <f t="shared" si="381"/>
        <v>0</v>
      </c>
      <c r="Z241" s="93">
        <f t="shared" si="381"/>
        <v>10728000</v>
      </c>
      <c r="AA241" s="93">
        <f t="shared" si="381"/>
        <v>10728000</v>
      </c>
      <c r="AB241" s="93">
        <f t="shared" si="381"/>
        <v>0</v>
      </c>
      <c r="AC241" s="93">
        <f t="shared" si="381"/>
        <v>10728000</v>
      </c>
      <c r="AD241" s="93">
        <f t="shared" si="381"/>
        <v>0</v>
      </c>
      <c r="AE241" s="93">
        <f t="shared" si="381"/>
        <v>0</v>
      </c>
      <c r="AF241" s="93">
        <f t="shared" si="381"/>
        <v>0</v>
      </c>
      <c r="AG241" s="93">
        <f t="shared" si="381"/>
        <v>0</v>
      </c>
      <c r="AH241" s="93">
        <f t="shared" si="381"/>
        <v>0</v>
      </c>
    </row>
    <row r="242" spans="2:34" ht="33" customHeight="1" thickBot="1" x14ac:dyDescent="0.35">
      <c r="B242" s="117"/>
      <c r="C242" s="118" t="s">
        <v>280</v>
      </c>
      <c r="D242" s="119"/>
      <c r="E242" s="120"/>
      <c r="F242" s="121"/>
      <c r="G242" s="121"/>
      <c r="H242" s="121"/>
      <c r="I242" s="122">
        <f t="shared" ref="I242:AH242" si="382">I42+I67+I81+I94+I115+I143+I174+I183+I193+I203+I218+I227+I241</f>
        <v>873396500</v>
      </c>
      <c r="J242" s="122">
        <f t="shared" si="382"/>
        <v>0</v>
      </c>
      <c r="K242" s="122">
        <f t="shared" si="382"/>
        <v>873396500</v>
      </c>
      <c r="L242" s="122">
        <f t="shared" si="382"/>
        <v>774667838.39999998</v>
      </c>
      <c r="M242" s="122">
        <f t="shared" si="382"/>
        <v>0</v>
      </c>
      <c r="N242" s="122">
        <f t="shared" si="382"/>
        <v>774653838.39999998</v>
      </c>
      <c r="O242" s="122">
        <f t="shared" si="382"/>
        <v>774667838.39999998</v>
      </c>
      <c r="P242" s="122">
        <f t="shared" ca="1" si="382"/>
        <v>0</v>
      </c>
      <c r="Q242" s="122">
        <f t="shared" ca="1" si="382"/>
        <v>776883838.39999998</v>
      </c>
      <c r="R242" s="122">
        <f t="shared" si="382"/>
        <v>773967838.39999998</v>
      </c>
      <c r="S242" s="122">
        <f t="shared" ca="1" si="382"/>
        <v>0</v>
      </c>
      <c r="T242" s="122">
        <f t="shared" ca="1" si="382"/>
        <v>776183838.39999998</v>
      </c>
      <c r="U242" s="122">
        <f t="shared" si="382"/>
        <v>3196700015.1999998</v>
      </c>
      <c r="V242" s="122">
        <f t="shared" ca="1" si="382"/>
        <v>0</v>
      </c>
      <c r="W242" s="122">
        <f t="shared" ca="1" si="382"/>
        <v>3205625015.1999998</v>
      </c>
      <c r="X242" s="122">
        <f t="shared" si="382"/>
        <v>1648064338.4000001</v>
      </c>
      <c r="Y242" s="122">
        <f t="shared" ca="1" si="382"/>
        <v>0</v>
      </c>
      <c r="Z242" s="122">
        <f t="shared" ca="1" si="382"/>
        <v>1652529338.4000001</v>
      </c>
      <c r="AA242" s="122">
        <f t="shared" si="382"/>
        <v>1548635676.8</v>
      </c>
      <c r="AB242" s="122">
        <f t="shared" ca="1" si="382"/>
        <v>0</v>
      </c>
      <c r="AC242" s="122">
        <f t="shared" ca="1" si="382"/>
        <v>1553095676.8</v>
      </c>
      <c r="AD242" s="122">
        <f t="shared" si="382"/>
        <v>0</v>
      </c>
      <c r="AE242" s="122">
        <f t="shared" si="382"/>
        <v>0</v>
      </c>
      <c r="AF242" s="122">
        <f t="shared" si="382"/>
        <v>0</v>
      </c>
      <c r="AG242" s="122">
        <f t="shared" si="382"/>
        <v>0</v>
      </c>
      <c r="AH242" s="122">
        <f t="shared" ca="1" si="382"/>
        <v>0</v>
      </c>
    </row>
    <row r="244" spans="2:34" x14ac:dyDescent="0.2">
      <c r="K244" s="32"/>
      <c r="L244" s="32"/>
      <c r="M244" s="32"/>
      <c r="N244" s="32"/>
      <c r="O244" s="32"/>
    </row>
    <row r="245" spans="2:34" ht="26.25" customHeight="1" x14ac:dyDescent="0.2">
      <c r="H245" s="97"/>
    </row>
    <row r="246" spans="2:34" ht="32.25" customHeight="1" x14ac:dyDescent="0.2">
      <c r="K246" s="32"/>
      <c r="L246" s="32"/>
      <c r="M246" s="32"/>
      <c r="N246" s="32"/>
      <c r="O246" s="32"/>
    </row>
    <row r="247" spans="2:34" ht="22.5" customHeight="1" x14ac:dyDescent="0.2"/>
  </sheetData>
  <autoFilter ref="E8:F187"/>
  <mergeCells count="169">
    <mergeCell ref="G99:H99"/>
    <mergeCell ref="AA100:AC100"/>
    <mergeCell ref="I99:K100"/>
    <mergeCell ref="L99:N100"/>
    <mergeCell ref="AA121:AC121"/>
    <mergeCell ref="B145:AH145"/>
    <mergeCell ref="B146:AH146"/>
    <mergeCell ref="B147:AH147"/>
    <mergeCell ref="L120:N121"/>
    <mergeCell ref="O120:Q121"/>
    <mergeCell ref="R120:T121"/>
    <mergeCell ref="D121:D122"/>
    <mergeCell ref="X121:Z121"/>
    <mergeCell ref="AD121:AG121"/>
    <mergeCell ref="X120:AG120"/>
    <mergeCell ref="I120:K121"/>
    <mergeCell ref="E120:F120"/>
    <mergeCell ref="F121:F122"/>
    <mergeCell ref="H121:H122"/>
    <mergeCell ref="B120:B122"/>
    <mergeCell ref="C120:C122"/>
    <mergeCell ref="E121:E122"/>
    <mergeCell ref="AH120:AH121"/>
    <mergeCell ref="G121:G122"/>
    <mergeCell ref="H87:H88"/>
    <mergeCell ref="X87:Z87"/>
    <mergeCell ref="AD87:AG87"/>
    <mergeCell ref="AA87:AC87"/>
    <mergeCell ref="B116:AH116"/>
    <mergeCell ref="B117:AH117"/>
    <mergeCell ref="B118:AH118"/>
    <mergeCell ref="B119:AH119"/>
    <mergeCell ref="B144:AH144"/>
    <mergeCell ref="X99:AG99"/>
    <mergeCell ref="B96:AH96"/>
    <mergeCell ref="B97:AH97"/>
    <mergeCell ref="B98:AH98"/>
    <mergeCell ref="AH99:AH100"/>
    <mergeCell ref="D100:D101"/>
    <mergeCell ref="E100:E101"/>
    <mergeCell ref="F100:F101"/>
    <mergeCell ref="G100:G101"/>
    <mergeCell ref="H100:H101"/>
    <mergeCell ref="X100:Z100"/>
    <mergeCell ref="AD100:AG100"/>
    <mergeCell ref="B99:B101"/>
    <mergeCell ref="C99:C101"/>
    <mergeCell ref="E99:F99"/>
    <mergeCell ref="B45:AH45"/>
    <mergeCell ref="D8:D9"/>
    <mergeCell ref="B46:AH46"/>
    <mergeCell ref="X47:AG47"/>
    <mergeCell ref="H73:H74"/>
    <mergeCell ref="AH72:AH73"/>
    <mergeCell ref="AD73:AG73"/>
    <mergeCell ref="E72:F72"/>
    <mergeCell ref="X73:Z73"/>
    <mergeCell ref="E8:E9"/>
    <mergeCell ref="F8:F9"/>
    <mergeCell ref="G8:G9"/>
    <mergeCell ref="H8:H9"/>
    <mergeCell ref="C7:C9"/>
    <mergeCell ref="F48:F49"/>
    <mergeCell ref="AA8:AC8"/>
    <mergeCell ref="AA48:AC48"/>
    <mergeCell ref="AA73:AC73"/>
    <mergeCell ref="L7:N8"/>
    <mergeCell ref="O7:Q8"/>
    <mergeCell ref="R7:T8"/>
    <mergeCell ref="G48:G49"/>
    <mergeCell ref="B68:AH68"/>
    <mergeCell ref="B4:AH4"/>
    <mergeCell ref="B5:AH5"/>
    <mergeCell ref="B44:AH44"/>
    <mergeCell ref="L47:N48"/>
    <mergeCell ref="O47:Q48"/>
    <mergeCell ref="R47:T48"/>
    <mergeCell ref="D48:D49"/>
    <mergeCell ref="B69:AH69"/>
    <mergeCell ref="O99:Q100"/>
    <mergeCell ref="R99:T100"/>
    <mergeCell ref="O86:Q87"/>
    <mergeCell ref="R86:T87"/>
    <mergeCell ref="B86:B88"/>
    <mergeCell ref="C86:C88"/>
    <mergeCell ref="E86:F86"/>
    <mergeCell ref="G86:H86"/>
    <mergeCell ref="I86:K87"/>
    <mergeCell ref="L86:N87"/>
    <mergeCell ref="B72:B74"/>
    <mergeCell ref="G73:G74"/>
    <mergeCell ref="G72:H72"/>
    <mergeCell ref="D73:D74"/>
    <mergeCell ref="U72:W73"/>
    <mergeCell ref="U86:W87"/>
    <mergeCell ref="B2:AH2"/>
    <mergeCell ref="B6:AH6"/>
    <mergeCell ref="G7:H7"/>
    <mergeCell ref="X48:Z48"/>
    <mergeCell ref="AD48:AG48"/>
    <mergeCell ref="I47:K48"/>
    <mergeCell ref="AH47:AH48"/>
    <mergeCell ref="G47:H47"/>
    <mergeCell ref="B7:B9"/>
    <mergeCell ref="B47:B49"/>
    <mergeCell ref="E7:F7"/>
    <mergeCell ref="X8:Z8"/>
    <mergeCell ref="E47:F47"/>
    <mergeCell ref="X7:AG7"/>
    <mergeCell ref="B3:AH3"/>
    <mergeCell ref="E48:E49"/>
    <mergeCell ref="I7:K8"/>
    <mergeCell ref="AD8:AG8"/>
    <mergeCell ref="B43:AH43"/>
    <mergeCell ref="AH7:AH9"/>
    <mergeCell ref="U7:W8"/>
    <mergeCell ref="U47:W48"/>
    <mergeCell ref="C47:C49"/>
    <mergeCell ref="H48:H49"/>
    <mergeCell ref="B194:AH194"/>
    <mergeCell ref="B195:AH195"/>
    <mergeCell ref="B196:AH196"/>
    <mergeCell ref="B197:AH197"/>
    <mergeCell ref="B204:AH204"/>
    <mergeCell ref="B205:AH205"/>
    <mergeCell ref="B175:AH175"/>
    <mergeCell ref="B176:AH176"/>
    <mergeCell ref="B177:AH177"/>
    <mergeCell ref="B178:AH178"/>
    <mergeCell ref="B184:AH184"/>
    <mergeCell ref="B185:AH185"/>
    <mergeCell ref="B186:AH186"/>
    <mergeCell ref="B187:AH187"/>
    <mergeCell ref="C241:D241"/>
    <mergeCell ref="B231:AH231"/>
    <mergeCell ref="B206:AH206"/>
    <mergeCell ref="B207:AH207"/>
    <mergeCell ref="B219:AH219"/>
    <mergeCell ref="B220:AH220"/>
    <mergeCell ref="B221:AH221"/>
    <mergeCell ref="B222:AH222"/>
    <mergeCell ref="B228:AH228"/>
    <mergeCell ref="B229:AH229"/>
    <mergeCell ref="B230:AH230"/>
    <mergeCell ref="C227:D227"/>
    <mergeCell ref="B83:AH83"/>
    <mergeCell ref="B84:AH84"/>
    <mergeCell ref="B85:AH85"/>
    <mergeCell ref="B95:AH95"/>
    <mergeCell ref="G120:H120"/>
    <mergeCell ref="B82:AH82"/>
    <mergeCell ref="U99:W100"/>
    <mergeCell ref="U120:W121"/>
    <mergeCell ref="B70:AH70"/>
    <mergeCell ref="B71:AH71"/>
    <mergeCell ref="L72:N73"/>
    <mergeCell ref="O72:Q73"/>
    <mergeCell ref="R72:T73"/>
    <mergeCell ref="C72:C74"/>
    <mergeCell ref="E73:E74"/>
    <mergeCell ref="F73:F74"/>
    <mergeCell ref="X72:AG72"/>
    <mergeCell ref="I72:K73"/>
    <mergeCell ref="X86:AG86"/>
    <mergeCell ref="AH86:AH87"/>
    <mergeCell ref="D87:D88"/>
    <mergeCell ref="E87:E88"/>
    <mergeCell ref="F87:F88"/>
    <mergeCell ref="G87:G88"/>
  </mergeCells>
  <phoneticPr fontId="12" type="noConversion"/>
  <pageMargins left="0.2" right="0.2" top="0.25" bottom="0.2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W118"/>
  <sheetViews>
    <sheetView zoomScale="60" zoomScaleNormal="60" workbookViewId="0">
      <selection activeCell="E101" sqref="E101"/>
    </sheetView>
  </sheetViews>
  <sheetFormatPr defaultRowHeight="15" x14ac:dyDescent="0.25"/>
  <cols>
    <col min="2" max="2" width="66.42578125" customWidth="1"/>
    <col min="3" max="3" width="20.42578125" customWidth="1"/>
    <col min="4" max="4" width="27.42578125" customWidth="1"/>
    <col min="5" max="5" width="18.140625" customWidth="1"/>
    <col min="6" max="6" width="19.5703125" customWidth="1"/>
    <col min="7" max="7" width="24.5703125" style="41" customWidth="1"/>
    <col min="8" max="8" width="23.42578125" style="41" customWidth="1"/>
    <col min="9" max="9" width="27" style="41" customWidth="1"/>
    <col min="10" max="10" width="23.5703125" style="41" customWidth="1"/>
    <col min="11" max="11" width="20.28515625" style="41" customWidth="1"/>
    <col min="12" max="12" width="26.28515625" style="41" customWidth="1"/>
    <col min="13" max="13" width="20.7109375" style="41" customWidth="1"/>
    <col min="14" max="14" width="15.7109375" style="41" customWidth="1"/>
    <col min="15" max="15" width="21.42578125" style="41" customWidth="1"/>
    <col min="16" max="16" width="18" style="41" customWidth="1"/>
    <col min="17" max="17" width="13.42578125" style="41" customWidth="1"/>
    <col min="18" max="18" width="14.5703125" style="41" customWidth="1"/>
    <col min="19" max="19" width="23.140625" style="41" customWidth="1"/>
    <col min="20" max="20" width="23" style="41" customWidth="1"/>
    <col min="21" max="21" width="23.28515625" hidden="1" customWidth="1"/>
    <col min="22" max="22" width="22.7109375" style="56" customWidth="1"/>
    <col min="23" max="23" width="34.85546875" style="56" customWidth="1"/>
  </cols>
  <sheetData>
    <row r="1" spans="2:23" ht="15.75" thickBot="1" x14ac:dyDescent="0.3"/>
    <row r="2" spans="2:23" ht="45" customHeight="1" thickBot="1" x14ac:dyDescent="0.4">
      <c r="B2" s="302" t="s">
        <v>368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4"/>
    </row>
    <row r="3" spans="2:23" ht="57.75" customHeight="1" thickBot="1" x14ac:dyDescent="0.3">
      <c r="B3" s="294" t="s">
        <v>281</v>
      </c>
      <c r="C3" s="285" t="s">
        <v>59</v>
      </c>
      <c r="D3" s="286"/>
      <c r="E3" s="285" t="s">
        <v>65</v>
      </c>
      <c r="F3" s="286"/>
      <c r="G3" s="287" t="s">
        <v>282</v>
      </c>
      <c r="H3" s="288"/>
      <c r="I3" s="289"/>
      <c r="J3" s="285" t="s">
        <v>293</v>
      </c>
      <c r="K3" s="293"/>
      <c r="L3" s="293"/>
      <c r="M3" s="293"/>
      <c r="N3" s="293"/>
      <c r="O3" s="293"/>
      <c r="P3" s="293"/>
      <c r="Q3" s="293"/>
      <c r="R3" s="286"/>
      <c r="S3" s="297" t="s">
        <v>292</v>
      </c>
      <c r="T3" s="279" t="s">
        <v>459</v>
      </c>
    </row>
    <row r="4" spans="2:23" ht="57" customHeight="1" thickBot="1" x14ac:dyDescent="0.3">
      <c r="B4" s="295"/>
      <c r="C4" s="276" t="s">
        <v>61</v>
      </c>
      <c r="D4" s="276" t="s">
        <v>283</v>
      </c>
      <c r="E4" s="276" t="s">
        <v>284</v>
      </c>
      <c r="F4" s="276" t="s">
        <v>285</v>
      </c>
      <c r="G4" s="290"/>
      <c r="H4" s="291"/>
      <c r="I4" s="292"/>
      <c r="J4" s="285" t="s">
        <v>286</v>
      </c>
      <c r="K4" s="293"/>
      <c r="L4" s="286"/>
      <c r="M4" s="285" t="s">
        <v>456</v>
      </c>
      <c r="N4" s="293"/>
      <c r="O4" s="286"/>
      <c r="P4" s="285" t="s">
        <v>287</v>
      </c>
      <c r="Q4" s="293"/>
      <c r="R4" s="286"/>
      <c r="S4" s="298"/>
      <c r="T4" s="280"/>
      <c r="U4" s="13" t="s">
        <v>29</v>
      </c>
    </row>
    <row r="5" spans="2:23" ht="63.75" customHeight="1" thickBot="1" x14ac:dyDescent="0.3">
      <c r="B5" s="296"/>
      <c r="C5" s="278"/>
      <c r="D5" s="278"/>
      <c r="E5" s="278"/>
      <c r="F5" s="278"/>
      <c r="G5" s="25" t="s">
        <v>38</v>
      </c>
      <c r="H5" s="26" t="s">
        <v>39</v>
      </c>
      <c r="I5" s="27" t="s">
        <v>42</v>
      </c>
      <c r="J5" s="25" t="s">
        <v>38</v>
      </c>
      <c r="K5" s="26" t="s">
        <v>39</v>
      </c>
      <c r="L5" s="27" t="s">
        <v>40</v>
      </c>
      <c r="M5" s="191" t="s">
        <v>38</v>
      </c>
      <c r="N5" s="190" t="s">
        <v>39</v>
      </c>
      <c r="O5" s="192" t="s">
        <v>40</v>
      </c>
      <c r="P5" s="25" t="s">
        <v>38</v>
      </c>
      <c r="Q5" s="26" t="s">
        <v>39</v>
      </c>
      <c r="R5" s="27" t="s">
        <v>41</v>
      </c>
      <c r="S5" s="27"/>
      <c r="T5" s="281"/>
      <c r="U5" s="13"/>
    </row>
    <row r="6" spans="2:23" ht="102" customHeight="1" x14ac:dyDescent="0.25">
      <c r="B6" s="179" t="s">
        <v>187</v>
      </c>
      <c r="C6" s="14" t="s">
        <v>350</v>
      </c>
      <c r="D6" s="1" t="s">
        <v>389</v>
      </c>
      <c r="E6" s="6">
        <v>2022</v>
      </c>
      <c r="F6" s="6">
        <v>2025</v>
      </c>
      <c r="G6" s="30">
        <f>'Kostimi i Planit të Veprimit'!U18</f>
        <v>179072000</v>
      </c>
      <c r="H6" s="30">
        <f>'Kostimi i Planit të Veprimit'!V18</f>
        <v>0</v>
      </c>
      <c r="I6" s="31">
        <f>SUM(G6:H6)</f>
        <v>179072000</v>
      </c>
      <c r="J6" s="30">
        <f>'Kostimi i Planit të Veprimit'!X18</f>
        <v>89536000</v>
      </c>
      <c r="K6" s="30">
        <f>'Kostimi i Planit të Veprimit'!Y18</f>
        <v>0</v>
      </c>
      <c r="L6" s="31">
        <f t="shared" ref="L6:R6" si="0">SUM(J6:K6)</f>
        <v>89536000</v>
      </c>
      <c r="M6" s="30">
        <f>'Kostimi i Planit të Veprimit'!AA18</f>
        <v>89536000</v>
      </c>
      <c r="N6" s="30">
        <f>'Kostimi i Planit të Veprimit'!AB18</f>
        <v>0</v>
      </c>
      <c r="O6" s="31">
        <f>'Kostimi i Planit të Veprimit'!AC18</f>
        <v>89536000</v>
      </c>
      <c r="P6" s="30">
        <f>'Kostimi i Planit të Veprimit'!AD18</f>
        <v>0</v>
      </c>
      <c r="Q6" s="30">
        <f>'Kostimi i Planit të Veprimit'!AE18</f>
        <v>0</v>
      </c>
      <c r="R6" s="31">
        <f t="shared" si="0"/>
        <v>0</v>
      </c>
      <c r="S6" s="31">
        <f>'Kostimi i Planit të Veprimit'!AH18</f>
        <v>0</v>
      </c>
      <c r="T6" s="42">
        <f>I6/123</f>
        <v>1455869.918699187</v>
      </c>
      <c r="U6" s="11">
        <v>50000</v>
      </c>
    </row>
    <row r="7" spans="2:23" ht="72" customHeight="1" x14ac:dyDescent="0.25">
      <c r="B7" s="179" t="s">
        <v>188</v>
      </c>
      <c r="C7" s="14" t="s">
        <v>390</v>
      </c>
      <c r="D7" s="1" t="s">
        <v>394</v>
      </c>
      <c r="E7" s="6">
        <v>2022</v>
      </c>
      <c r="F7" s="6">
        <v>2025</v>
      </c>
      <c r="G7" s="30">
        <f>'Kostimi i Planit të Veprimit'!U26</f>
        <v>106392000</v>
      </c>
      <c r="H7" s="30">
        <f>'Kostimi i Planit të Veprimit'!V26</f>
        <v>0</v>
      </c>
      <c r="I7" s="31">
        <f>SUM(G7:H7)</f>
        <v>106392000</v>
      </c>
      <c r="J7" s="30">
        <f>'Kostimi i Planit të Veprimit'!X26</f>
        <v>53196000</v>
      </c>
      <c r="K7" s="30">
        <f>'Kostimi i Planit të Veprimit'!Y26</f>
        <v>0</v>
      </c>
      <c r="L7" s="31">
        <f>'Kostimi i Planit të Veprimit'!Z26</f>
        <v>53196000</v>
      </c>
      <c r="M7" s="30">
        <f>'Kostimi i Planit të Veprimit'!AA26</f>
        <v>53196000</v>
      </c>
      <c r="N7" s="30">
        <f>'Kostimi i Planit të Veprimit'!AB26</f>
        <v>0</v>
      </c>
      <c r="O7" s="31">
        <f>'Kostimi i Planit të Veprimit'!AC26</f>
        <v>53196000</v>
      </c>
      <c r="P7" s="30">
        <f>'Kostimi i Planit të Veprimit'!AD26</f>
        <v>0</v>
      </c>
      <c r="Q7" s="30">
        <f>'Kostimi i Planit të Veprimit'!AE26</f>
        <v>0</v>
      </c>
      <c r="R7" s="31">
        <f>'Kostimi i Planit të Veprimit'!AG26</f>
        <v>0</v>
      </c>
      <c r="S7" s="31">
        <f>'Kostimi i Planit të Veprimit'!AH19</f>
        <v>0</v>
      </c>
      <c r="T7" s="42">
        <f t="shared" ref="T7:T9" si="1">I7/123</f>
        <v>864975.60975609755</v>
      </c>
      <c r="U7" s="11">
        <v>100000</v>
      </c>
    </row>
    <row r="8" spans="2:23" ht="90.75" customHeight="1" x14ac:dyDescent="0.25">
      <c r="B8" s="180" t="s">
        <v>189</v>
      </c>
      <c r="C8" s="14" t="s">
        <v>154</v>
      </c>
      <c r="D8" s="1" t="s">
        <v>381</v>
      </c>
      <c r="E8" s="6">
        <v>2022</v>
      </c>
      <c r="F8" s="6">
        <v>2025</v>
      </c>
      <c r="G8" s="30">
        <f>'Kostimi i Planit të Veprimit'!U32</f>
        <v>15200000</v>
      </c>
      <c r="H8" s="30">
        <f>'Kostimi i Planit të Veprimit'!V32</f>
        <v>0</v>
      </c>
      <c r="I8" s="31">
        <f>SUM(G8:H8)</f>
        <v>15200000</v>
      </c>
      <c r="J8" s="30">
        <f>'Kostimi i Planit të Veprimit'!X32</f>
        <v>7600000</v>
      </c>
      <c r="K8" s="30">
        <f>'Kostimi i Planit të Veprimit'!Y32</f>
        <v>0</v>
      </c>
      <c r="L8" s="31">
        <f>'Kostimi i Planit të Veprimit'!Z32</f>
        <v>7600000</v>
      </c>
      <c r="M8" s="30">
        <f>'Kostimi i Planit të Veprimit'!AA32</f>
        <v>7600000</v>
      </c>
      <c r="N8" s="30">
        <f>'Kostimi i Planit të Veprimit'!AB32</f>
        <v>0</v>
      </c>
      <c r="O8" s="31">
        <f>'Kostimi i Planit të Veprimit'!AC32</f>
        <v>7600000</v>
      </c>
      <c r="P8" s="30">
        <f>'Kostimi i Planit të Veprimit'!AD32</f>
        <v>0</v>
      </c>
      <c r="Q8" s="30">
        <f>'Kostimi i Planit të Veprimit'!AE32</f>
        <v>0</v>
      </c>
      <c r="R8" s="31">
        <f>'Kostimi i Planit të Veprimit'!AG32</f>
        <v>0</v>
      </c>
      <c r="S8" s="31">
        <f>'Kostimi i Planit të Veprimit'!AH20</f>
        <v>0</v>
      </c>
      <c r="T8" s="42">
        <f t="shared" si="1"/>
        <v>123577.23577235773</v>
      </c>
      <c r="U8" s="11">
        <v>100000</v>
      </c>
    </row>
    <row r="9" spans="2:23" s="63" customFormat="1" ht="98.25" customHeight="1" x14ac:dyDescent="0.25">
      <c r="B9" s="179" t="s">
        <v>365</v>
      </c>
      <c r="C9" s="59" t="s">
        <v>351</v>
      </c>
      <c r="D9" s="60" t="s">
        <v>382</v>
      </c>
      <c r="E9" s="6">
        <v>2022</v>
      </c>
      <c r="F9" s="6">
        <v>2025</v>
      </c>
      <c r="G9" s="30">
        <f>'Kostimi i Planit të Veprimit'!U41</f>
        <v>171936000</v>
      </c>
      <c r="H9" s="30">
        <f>'Kostimi i Planit të Veprimit'!V41</f>
        <v>0</v>
      </c>
      <c r="I9" s="31">
        <f>SUM(G9:H9)</f>
        <v>171936000</v>
      </c>
      <c r="J9" s="30">
        <f>'Kostimi i Planit të Veprimit'!X41</f>
        <v>85968000</v>
      </c>
      <c r="K9" s="30">
        <f>'Kostimi i Planit të Veprimit'!Y41</f>
        <v>0</v>
      </c>
      <c r="L9" s="31">
        <f>'Kostimi i Planit të Veprimit'!Z41</f>
        <v>85968000</v>
      </c>
      <c r="M9" s="30">
        <f>'Kostimi i Planit të Veprimit'!AA41</f>
        <v>85968000</v>
      </c>
      <c r="N9" s="30">
        <f>'Kostimi i Planit të Veprimit'!AB41</f>
        <v>0</v>
      </c>
      <c r="O9" s="31">
        <f>'Kostimi i Planit të Veprimit'!AC41</f>
        <v>85968000</v>
      </c>
      <c r="P9" s="30">
        <f>'Kostimi i Planit të Veprimit'!AD41</f>
        <v>0</v>
      </c>
      <c r="Q9" s="30">
        <f>'Kostimi i Planit të Veprimit'!AE41</f>
        <v>0</v>
      </c>
      <c r="R9" s="31">
        <f>'Kostimi i Planit të Veprimit'!AG41</f>
        <v>0</v>
      </c>
      <c r="S9" s="31">
        <f>'Kostimi i Planit të Veprimit'!AH21</f>
        <v>0</v>
      </c>
      <c r="T9" s="42">
        <f t="shared" si="1"/>
        <v>1397853.6585365853</v>
      </c>
      <c r="U9" s="61">
        <v>5000000</v>
      </c>
      <c r="V9" s="62"/>
      <c r="W9" s="62"/>
    </row>
    <row r="10" spans="2:23" ht="57" customHeight="1" thickBot="1" x14ac:dyDescent="0.3">
      <c r="B10" s="9" t="s">
        <v>372</v>
      </c>
      <c r="C10" s="10"/>
      <c r="D10" s="10"/>
      <c r="E10" s="10"/>
      <c r="F10" s="10"/>
      <c r="G10" s="43">
        <f>SUM(G6:G9)</f>
        <v>472600000</v>
      </c>
      <c r="H10" s="43">
        <f t="shared" ref="H10:T10" si="2">SUM(H6:H9)</f>
        <v>0</v>
      </c>
      <c r="I10" s="43">
        <f>SUM(I6:I9)</f>
        <v>472600000</v>
      </c>
      <c r="J10" s="43">
        <f t="shared" si="2"/>
        <v>236300000</v>
      </c>
      <c r="K10" s="43">
        <f t="shared" si="2"/>
        <v>0</v>
      </c>
      <c r="L10" s="43">
        <f>SUM(L6:L9)</f>
        <v>236300000</v>
      </c>
      <c r="M10" s="43">
        <f t="shared" ref="M10:O10" si="3">SUM(M6:M9)</f>
        <v>236300000</v>
      </c>
      <c r="N10" s="43">
        <f t="shared" si="3"/>
        <v>0</v>
      </c>
      <c r="O10" s="43">
        <f t="shared" si="3"/>
        <v>236300000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3842276.4227642277</v>
      </c>
      <c r="U10" s="12">
        <v>5250000</v>
      </c>
    </row>
    <row r="11" spans="2:23" s="74" customFormat="1" ht="38.25" customHeight="1" thickBot="1" x14ac:dyDescent="0.4">
      <c r="B11" s="299" t="s">
        <v>311</v>
      </c>
      <c r="C11" s="300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1"/>
      <c r="U11" s="158"/>
      <c r="V11" s="158"/>
      <c r="W11" s="158"/>
    </row>
    <row r="12" spans="2:23" ht="46.5" customHeight="1" thickBot="1" x14ac:dyDescent="0.3">
      <c r="B12" s="294" t="s">
        <v>281</v>
      </c>
      <c r="C12" s="285" t="s">
        <v>59</v>
      </c>
      <c r="D12" s="286"/>
      <c r="E12" s="285" t="s">
        <v>65</v>
      </c>
      <c r="F12" s="286"/>
      <c r="G12" s="287" t="s">
        <v>282</v>
      </c>
      <c r="H12" s="288"/>
      <c r="I12" s="289"/>
      <c r="J12" s="285" t="s">
        <v>293</v>
      </c>
      <c r="K12" s="293"/>
      <c r="L12" s="293"/>
      <c r="M12" s="293"/>
      <c r="N12" s="293"/>
      <c r="O12" s="293"/>
      <c r="P12" s="293"/>
      <c r="Q12" s="293"/>
      <c r="R12" s="286"/>
      <c r="S12" s="297" t="s">
        <v>292</v>
      </c>
      <c r="T12" s="279" t="s">
        <v>459</v>
      </c>
    </row>
    <row r="13" spans="2:23" ht="37.5" customHeight="1" thickBot="1" x14ac:dyDescent="0.3">
      <c r="B13" s="295"/>
      <c r="C13" s="276" t="s">
        <v>61</v>
      </c>
      <c r="D13" s="276" t="s">
        <v>283</v>
      </c>
      <c r="E13" s="276" t="s">
        <v>284</v>
      </c>
      <c r="F13" s="276" t="s">
        <v>285</v>
      </c>
      <c r="G13" s="290"/>
      <c r="H13" s="291"/>
      <c r="I13" s="292"/>
      <c r="J13" s="285" t="s">
        <v>286</v>
      </c>
      <c r="K13" s="293"/>
      <c r="L13" s="286"/>
      <c r="M13" s="285" t="s">
        <v>456</v>
      </c>
      <c r="N13" s="293"/>
      <c r="O13" s="286"/>
      <c r="P13" s="285" t="s">
        <v>287</v>
      </c>
      <c r="Q13" s="293"/>
      <c r="R13" s="286"/>
      <c r="S13" s="298"/>
      <c r="T13" s="280"/>
      <c r="U13" s="13" t="s">
        <v>29</v>
      </c>
    </row>
    <row r="14" spans="2:23" ht="62.25" customHeight="1" thickBot="1" x14ac:dyDescent="0.3">
      <c r="B14" s="296"/>
      <c r="C14" s="278"/>
      <c r="D14" s="278"/>
      <c r="E14" s="278"/>
      <c r="F14" s="278"/>
      <c r="G14" s="162" t="s">
        <v>38</v>
      </c>
      <c r="H14" s="164" t="s">
        <v>39</v>
      </c>
      <c r="I14" s="163" t="s">
        <v>42</v>
      </c>
      <c r="J14" s="162" t="s">
        <v>38</v>
      </c>
      <c r="K14" s="164" t="s">
        <v>39</v>
      </c>
      <c r="L14" s="163" t="s">
        <v>40</v>
      </c>
      <c r="M14" s="191" t="s">
        <v>38</v>
      </c>
      <c r="N14" s="190" t="s">
        <v>39</v>
      </c>
      <c r="O14" s="192" t="s">
        <v>40</v>
      </c>
      <c r="P14" s="162" t="s">
        <v>38</v>
      </c>
      <c r="Q14" s="164" t="s">
        <v>39</v>
      </c>
      <c r="R14" s="163" t="s">
        <v>41</v>
      </c>
      <c r="S14" s="163"/>
      <c r="T14" s="281"/>
      <c r="U14" s="13"/>
    </row>
    <row r="15" spans="2:23" ht="74.25" customHeight="1" x14ac:dyDescent="0.25">
      <c r="B15" s="179" t="s">
        <v>370</v>
      </c>
      <c r="C15" s="1" t="s">
        <v>352</v>
      </c>
      <c r="D15" s="1" t="s">
        <v>353</v>
      </c>
      <c r="E15" s="6">
        <v>2022</v>
      </c>
      <c r="F15" s="6">
        <v>2025</v>
      </c>
      <c r="G15" s="30">
        <f>'Kostimi i Planit të Veprimit'!U56</f>
        <v>605738400</v>
      </c>
      <c r="H15" s="30">
        <f>'Kostimi i Planit të Veprimit'!V56</f>
        <v>0</v>
      </c>
      <c r="I15" s="31">
        <f>SUM(G15:H15)</f>
        <v>605738400</v>
      </c>
      <c r="J15" s="30">
        <f>'Kostimi i Planit të Veprimit'!X56</f>
        <v>302869200</v>
      </c>
      <c r="K15" s="30">
        <f>'Kostimi i Planit të Veprimit'!Y56</f>
        <v>0</v>
      </c>
      <c r="L15" s="31">
        <f>'Kostimi i Planit të Veprimit'!Z56</f>
        <v>302869200</v>
      </c>
      <c r="M15" s="30">
        <f>'Kostimi i Planit të Veprimit'!AA56</f>
        <v>302869200</v>
      </c>
      <c r="N15" s="30">
        <f>'Kostimi i Planit të Veprimit'!AB56</f>
        <v>0</v>
      </c>
      <c r="O15" s="31">
        <f>'Kostimi i Planit të Veprimit'!AC56</f>
        <v>302869200</v>
      </c>
      <c r="P15" s="30">
        <f>'Kostimi i Planit të Veprimit'!AD56</f>
        <v>0</v>
      </c>
      <c r="Q15" s="30">
        <f>'Kostimi i Planit të Veprimit'!AE56</f>
        <v>0</v>
      </c>
      <c r="R15" s="31">
        <f>'Kostimi i Planit të Veprimit'!AG56</f>
        <v>0</v>
      </c>
      <c r="S15" s="31">
        <f>'Kostimi i Planit të Veprimit'!AH27</f>
        <v>0</v>
      </c>
      <c r="T15" s="42">
        <f>I15/123</f>
        <v>4924702.4390243907</v>
      </c>
      <c r="U15" s="11">
        <v>125900000</v>
      </c>
    </row>
    <row r="16" spans="2:23" ht="82.5" customHeight="1" x14ac:dyDescent="0.25">
      <c r="B16" s="179" t="s">
        <v>366</v>
      </c>
      <c r="C16" s="1" t="s">
        <v>135</v>
      </c>
      <c r="D16" s="1" t="s">
        <v>158</v>
      </c>
      <c r="E16" s="6">
        <v>2022</v>
      </c>
      <c r="F16" s="6">
        <v>2025</v>
      </c>
      <c r="G16" s="30">
        <f>'Kostimi i Planit të Veprimit'!U60</f>
        <v>2000000</v>
      </c>
      <c r="H16" s="30">
        <f>'Kostimi i Planit të Veprimit'!V60</f>
        <v>0</v>
      </c>
      <c r="I16" s="31">
        <f>SUM(G16:H16)</f>
        <v>2000000</v>
      </c>
      <c r="J16" s="30">
        <f>'Kostimi i Planit të Veprimit'!X60</f>
        <v>1000000</v>
      </c>
      <c r="K16" s="30">
        <f>'Kostimi i Planit të Veprimit'!Y60</f>
        <v>0</v>
      </c>
      <c r="L16" s="31">
        <f>'Kostimi i Planit të Veprimit'!Z60</f>
        <v>1000000</v>
      </c>
      <c r="M16" s="30">
        <f>'Kostimi i Planit të Veprimit'!AA60</f>
        <v>1000000</v>
      </c>
      <c r="N16" s="30">
        <f>'Kostimi i Planit të Veprimit'!AB60</f>
        <v>0</v>
      </c>
      <c r="O16" s="31">
        <f>'Kostimi i Planit të Veprimit'!AC60</f>
        <v>1000000</v>
      </c>
      <c r="P16" s="30">
        <f>'Kostimi i Planit të Veprimit'!AD60</f>
        <v>0</v>
      </c>
      <c r="Q16" s="30">
        <f>'Kostimi i Planit të Veprimit'!AE60</f>
        <v>0</v>
      </c>
      <c r="R16" s="31">
        <f>'Kostimi i Planit të Veprimit'!AG60</f>
        <v>0</v>
      </c>
      <c r="S16" s="31">
        <f>'Kostimi i Planit të Veprimit'!AH28</f>
        <v>0</v>
      </c>
      <c r="T16" s="42">
        <f t="shared" ref="T16:T17" si="4">I16/123</f>
        <v>16260.162601626016</v>
      </c>
      <c r="U16" s="11">
        <v>525200000</v>
      </c>
    </row>
    <row r="17" spans="2:21" ht="86.25" customHeight="1" x14ac:dyDescent="0.25">
      <c r="B17" s="179" t="s">
        <v>367</v>
      </c>
      <c r="C17" s="1" t="s">
        <v>159</v>
      </c>
      <c r="D17" s="1" t="s">
        <v>384</v>
      </c>
      <c r="E17" s="6">
        <v>2022</v>
      </c>
      <c r="F17" s="6">
        <v>2025</v>
      </c>
      <c r="G17" s="30">
        <f>'Kostimi i Planit të Veprimit'!U66</f>
        <v>3600000</v>
      </c>
      <c r="H17" s="30">
        <f>'Kostimi i Planit të Veprimit'!V66</f>
        <v>0</v>
      </c>
      <c r="I17" s="31">
        <f>SUM(G17:H17)</f>
        <v>3600000</v>
      </c>
      <c r="J17" s="30">
        <f>'Kostimi i Planit të Veprimit'!X66</f>
        <v>1800000</v>
      </c>
      <c r="K17" s="30">
        <f>'Kostimi i Planit të Veprimit'!Y66</f>
        <v>0</v>
      </c>
      <c r="L17" s="31">
        <f>'Kostimi i Planit të Veprimit'!Z66</f>
        <v>1800000</v>
      </c>
      <c r="M17" s="30">
        <f>'Kostimi i Planit të Veprimit'!AA66</f>
        <v>1800000</v>
      </c>
      <c r="N17" s="30">
        <f>'Kostimi i Planit të Veprimit'!AB66</f>
        <v>0</v>
      </c>
      <c r="O17" s="31">
        <f>'Kostimi i Planit të Veprimit'!AC66</f>
        <v>1800000</v>
      </c>
      <c r="P17" s="30">
        <f>'Kostimi i Planit të Veprimit'!AD66</f>
        <v>0</v>
      </c>
      <c r="Q17" s="30">
        <f>'Kostimi i Planit të Veprimit'!AE66</f>
        <v>0</v>
      </c>
      <c r="R17" s="31">
        <f>'Kostimi i Planit të Veprimit'!AG66</f>
        <v>0</v>
      </c>
      <c r="S17" s="31">
        <f>'Kostimi i Planit të Veprimit'!AH29</f>
        <v>0</v>
      </c>
      <c r="T17" s="42">
        <f t="shared" si="4"/>
        <v>29268.292682926829</v>
      </c>
      <c r="U17" s="11">
        <v>461720000</v>
      </c>
    </row>
    <row r="18" spans="2:21" ht="36.75" customHeight="1" thickBot="1" x14ac:dyDescent="0.3">
      <c r="B18" s="185" t="s">
        <v>369</v>
      </c>
      <c r="C18" s="8"/>
      <c r="D18" s="8"/>
      <c r="E18" s="8"/>
      <c r="F18" s="8"/>
      <c r="G18" s="44">
        <f t="shared" ref="G18:T18" si="5">SUM(G15:G17)</f>
        <v>611338400</v>
      </c>
      <c r="H18" s="44">
        <f t="shared" si="5"/>
        <v>0</v>
      </c>
      <c r="I18" s="44">
        <f t="shared" si="5"/>
        <v>611338400</v>
      </c>
      <c r="J18" s="44">
        <f t="shared" si="5"/>
        <v>305669200</v>
      </c>
      <c r="K18" s="44">
        <f t="shared" si="5"/>
        <v>0</v>
      </c>
      <c r="L18" s="44">
        <f>SUM(L15:L17)</f>
        <v>305669200</v>
      </c>
      <c r="M18" s="44">
        <f t="shared" ref="M18:O18" si="6">SUM(M15:M17)</f>
        <v>305669200</v>
      </c>
      <c r="N18" s="44">
        <f t="shared" si="6"/>
        <v>0</v>
      </c>
      <c r="O18" s="44">
        <f t="shared" si="6"/>
        <v>305669200</v>
      </c>
      <c r="P18" s="44">
        <f t="shared" si="5"/>
        <v>0</v>
      </c>
      <c r="Q18" s="44">
        <f t="shared" si="5"/>
        <v>0</v>
      </c>
      <c r="R18" s="44">
        <f t="shared" si="5"/>
        <v>0</v>
      </c>
      <c r="S18" s="44">
        <f t="shared" si="5"/>
        <v>0</v>
      </c>
      <c r="T18" s="51">
        <f t="shared" si="5"/>
        <v>4970230.8943089442</v>
      </c>
      <c r="U18" s="12">
        <v>1112820000</v>
      </c>
    </row>
    <row r="19" spans="2:21" ht="36" customHeight="1" thickBot="1" x14ac:dyDescent="0.35">
      <c r="B19" s="305" t="s">
        <v>312</v>
      </c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7"/>
    </row>
    <row r="20" spans="2:21" ht="46.5" customHeight="1" thickBot="1" x14ac:dyDescent="0.3">
      <c r="B20" s="294" t="s">
        <v>281</v>
      </c>
      <c r="C20" s="285" t="s">
        <v>59</v>
      </c>
      <c r="D20" s="286"/>
      <c r="E20" s="285" t="s">
        <v>65</v>
      </c>
      <c r="F20" s="286"/>
      <c r="G20" s="287" t="s">
        <v>282</v>
      </c>
      <c r="H20" s="288"/>
      <c r="I20" s="289"/>
      <c r="J20" s="285" t="s">
        <v>293</v>
      </c>
      <c r="K20" s="293"/>
      <c r="L20" s="293"/>
      <c r="M20" s="293"/>
      <c r="N20" s="293"/>
      <c r="O20" s="293"/>
      <c r="P20" s="293"/>
      <c r="Q20" s="293"/>
      <c r="R20" s="286"/>
      <c r="S20" s="276" t="s">
        <v>292</v>
      </c>
      <c r="T20" s="279" t="s">
        <v>291</v>
      </c>
    </row>
    <row r="21" spans="2:21" ht="32.25" thickBot="1" x14ac:dyDescent="0.3">
      <c r="B21" s="295"/>
      <c r="C21" s="276" t="s">
        <v>61</v>
      </c>
      <c r="D21" s="276" t="s">
        <v>283</v>
      </c>
      <c r="E21" s="276" t="s">
        <v>284</v>
      </c>
      <c r="F21" s="276" t="s">
        <v>285</v>
      </c>
      <c r="G21" s="290"/>
      <c r="H21" s="291"/>
      <c r="I21" s="292"/>
      <c r="J21" s="285" t="s">
        <v>286</v>
      </c>
      <c r="K21" s="293"/>
      <c r="L21" s="286"/>
      <c r="M21" s="285" t="s">
        <v>456</v>
      </c>
      <c r="N21" s="293"/>
      <c r="O21" s="286"/>
      <c r="P21" s="285" t="s">
        <v>287</v>
      </c>
      <c r="Q21" s="293"/>
      <c r="R21" s="286"/>
      <c r="S21" s="277"/>
      <c r="T21" s="280"/>
      <c r="U21" s="13" t="s">
        <v>29</v>
      </c>
    </row>
    <row r="22" spans="2:21" ht="33.75" customHeight="1" thickBot="1" x14ac:dyDescent="0.3">
      <c r="B22" s="296"/>
      <c r="C22" s="278"/>
      <c r="D22" s="278"/>
      <c r="E22" s="278"/>
      <c r="F22" s="278"/>
      <c r="G22" s="162" t="s">
        <v>38</v>
      </c>
      <c r="H22" s="164" t="s">
        <v>39</v>
      </c>
      <c r="I22" s="163" t="s">
        <v>42</v>
      </c>
      <c r="J22" s="162" t="s">
        <v>38</v>
      </c>
      <c r="K22" s="164" t="s">
        <v>39</v>
      </c>
      <c r="L22" s="163" t="s">
        <v>40</v>
      </c>
      <c r="M22" s="191" t="s">
        <v>38</v>
      </c>
      <c r="N22" s="190" t="s">
        <v>39</v>
      </c>
      <c r="O22" s="192" t="s">
        <v>40</v>
      </c>
      <c r="P22" s="162" t="s">
        <v>38</v>
      </c>
      <c r="Q22" s="164" t="s">
        <v>39</v>
      </c>
      <c r="R22" s="163" t="s">
        <v>41</v>
      </c>
      <c r="S22" s="278"/>
      <c r="T22" s="281"/>
      <c r="U22" s="13"/>
    </row>
    <row r="23" spans="2:21" ht="105" customHeight="1" x14ac:dyDescent="0.25">
      <c r="B23" s="179" t="s">
        <v>331</v>
      </c>
      <c r="C23" s="1" t="s">
        <v>161</v>
      </c>
      <c r="D23" s="1" t="s">
        <v>354</v>
      </c>
      <c r="E23" s="6">
        <v>2022</v>
      </c>
      <c r="F23" s="6">
        <v>2025</v>
      </c>
      <c r="G23" s="30">
        <f>'Kostimi i Planit të Veprimit'!U80</f>
        <v>404025600</v>
      </c>
      <c r="H23" s="30">
        <f>'Kostimi i Planit të Veprimit'!V80</f>
        <v>0</v>
      </c>
      <c r="I23" s="31">
        <f>SUM(G23:H23)</f>
        <v>404025600</v>
      </c>
      <c r="J23" s="30">
        <f>'Kostimi i Planit të Veprimit'!X80</f>
        <v>202012800</v>
      </c>
      <c r="K23" s="30">
        <f>'Kostimi i Planit të Veprimit'!Y80</f>
        <v>0</v>
      </c>
      <c r="L23" s="31">
        <f>'Kostimi i Planit të Veprimit'!Z80</f>
        <v>202012800</v>
      </c>
      <c r="M23" s="30">
        <f>'Kostimi i Planit të Veprimit'!AA80</f>
        <v>202012800</v>
      </c>
      <c r="N23" s="30">
        <f>'Kostimi i Planit të Veprimit'!AB80</f>
        <v>0</v>
      </c>
      <c r="O23" s="31">
        <f>'Kostimi i Planit të Veprimit'!AC80</f>
        <v>202012800</v>
      </c>
      <c r="P23" s="30">
        <f>'Kostimi i Planit të Veprimit'!AD80</f>
        <v>0</v>
      </c>
      <c r="Q23" s="30">
        <f>'Kostimi i Planit të Veprimit'!AE80</f>
        <v>0</v>
      </c>
      <c r="R23" s="31">
        <f>'Kostimi i Planit të Veprimit'!AG80</f>
        <v>0</v>
      </c>
      <c r="S23" s="31">
        <f>'Kostimi i Planit të Veprimit'!AH80</f>
        <v>0</v>
      </c>
      <c r="T23" s="42">
        <f>I23/123</f>
        <v>3284760.9756097561</v>
      </c>
      <c r="U23" s="11">
        <v>529017000</v>
      </c>
    </row>
    <row r="24" spans="2:21" ht="51.75" customHeight="1" thickBot="1" x14ac:dyDescent="0.3">
      <c r="B24" s="184" t="s">
        <v>371</v>
      </c>
      <c r="C24" s="8"/>
      <c r="D24" s="8"/>
      <c r="E24" s="8"/>
      <c r="F24" s="8"/>
      <c r="G24" s="44">
        <f t="shared" ref="G24:T24" si="7">SUM(G23:G23)</f>
        <v>404025600</v>
      </c>
      <c r="H24" s="44">
        <f t="shared" si="7"/>
        <v>0</v>
      </c>
      <c r="I24" s="44">
        <f t="shared" si="7"/>
        <v>404025600</v>
      </c>
      <c r="J24" s="44">
        <f t="shared" si="7"/>
        <v>202012800</v>
      </c>
      <c r="K24" s="44">
        <f t="shared" si="7"/>
        <v>0</v>
      </c>
      <c r="L24" s="44">
        <f>SUM(L23:L23)</f>
        <v>202012800</v>
      </c>
      <c r="M24" s="44">
        <f t="shared" ref="M24:O24" si="8">SUM(M23:M23)</f>
        <v>202012800</v>
      </c>
      <c r="N24" s="44">
        <f t="shared" si="8"/>
        <v>0</v>
      </c>
      <c r="O24" s="44">
        <f t="shared" si="8"/>
        <v>202012800</v>
      </c>
      <c r="P24" s="44">
        <f t="shared" si="7"/>
        <v>0</v>
      </c>
      <c r="Q24" s="44">
        <f t="shared" si="7"/>
        <v>0</v>
      </c>
      <c r="R24" s="44">
        <f t="shared" si="7"/>
        <v>0</v>
      </c>
      <c r="S24" s="73">
        <f t="shared" si="7"/>
        <v>0</v>
      </c>
      <c r="T24" s="44">
        <f t="shared" si="7"/>
        <v>3284760.9756097561</v>
      </c>
      <c r="U24" s="12">
        <v>535117000</v>
      </c>
    </row>
    <row r="25" spans="2:21" ht="51.75" customHeight="1" thickBot="1" x14ac:dyDescent="0.35">
      <c r="B25" s="305" t="s">
        <v>373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7"/>
    </row>
    <row r="26" spans="2:21" ht="51.75" customHeight="1" thickBot="1" x14ac:dyDescent="0.3">
      <c r="B26" s="294" t="s">
        <v>281</v>
      </c>
      <c r="C26" s="285" t="s">
        <v>59</v>
      </c>
      <c r="D26" s="286"/>
      <c r="E26" s="285" t="s">
        <v>65</v>
      </c>
      <c r="F26" s="286"/>
      <c r="G26" s="287" t="s">
        <v>282</v>
      </c>
      <c r="H26" s="288"/>
      <c r="I26" s="289"/>
      <c r="J26" s="285" t="s">
        <v>293</v>
      </c>
      <c r="K26" s="293"/>
      <c r="L26" s="293"/>
      <c r="M26" s="293"/>
      <c r="N26" s="293"/>
      <c r="O26" s="293"/>
      <c r="P26" s="293"/>
      <c r="Q26" s="293"/>
      <c r="R26" s="286"/>
      <c r="S26" s="276" t="s">
        <v>292</v>
      </c>
      <c r="T26" s="279" t="s">
        <v>459</v>
      </c>
    </row>
    <row r="27" spans="2:21" ht="51.75" customHeight="1" thickBot="1" x14ac:dyDescent="0.3">
      <c r="B27" s="295"/>
      <c r="C27" s="276" t="s">
        <v>61</v>
      </c>
      <c r="D27" s="276" t="s">
        <v>283</v>
      </c>
      <c r="E27" s="276" t="s">
        <v>284</v>
      </c>
      <c r="F27" s="276" t="s">
        <v>285</v>
      </c>
      <c r="G27" s="290"/>
      <c r="H27" s="291"/>
      <c r="I27" s="292"/>
      <c r="J27" s="285" t="s">
        <v>286</v>
      </c>
      <c r="K27" s="293"/>
      <c r="L27" s="286"/>
      <c r="M27" s="285" t="s">
        <v>456</v>
      </c>
      <c r="N27" s="293"/>
      <c r="O27" s="286"/>
      <c r="P27" s="285" t="s">
        <v>287</v>
      </c>
      <c r="Q27" s="293"/>
      <c r="R27" s="286"/>
      <c r="S27" s="277"/>
      <c r="T27" s="280"/>
      <c r="U27" s="13" t="s">
        <v>29</v>
      </c>
    </row>
    <row r="28" spans="2:21" ht="51.75" customHeight="1" thickBot="1" x14ac:dyDescent="0.3">
      <c r="B28" s="296"/>
      <c r="C28" s="278"/>
      <c r="D28" s="278"/>
      <c r="E28" s="278"/>
      <c r="F28" s="278"/>
      <c r="G28" s="162" t="s">
        <v>38</v>
      </c>
      <c r="H28" s="164" t="s">
        <v>39</v>
      </c>
      <c r="I28" s="163" t="s">
        <v>42</v>
      </c>
      <c r="J28" s="162" t="s">
        <v>38</v>
      </c>
      <c r="K28" s="164" t="s">
        <v>39</v>
      </c>
      <c r="L28" s="163" t="s">
        <v>40</v>
      </c>
      <c r="M28" s="191" t="s">
        <v>38</v>
      </c>
      <c r="N28" s="190" t="s">
        <v>39</v>
      </c>
      <c r="O28" s="192" t="s">
        <v>40</v>
      </c>
      <c r="P28" s="162" t="s">
        <v>38</v>
      </c>
      <c r="Q28" s="164" t="s">
        <v>39</v>
      </c>
      <c r="R28" s="163" t="s">
        <v>41</v>
      </c>
      <c r="S28" s="278"/>
      <c r="T28" s="281"/>
      <c r="U28" s="13"/>
    </row>
    <row r="29" spans="2:21" ht="66.75" customHeight="1" x14ac:dyDescent="0.25">
      <c r="B29" s="179" t="s">
        <v>332</v>
      </c>
      <c r="C29" s="1" t="s">
        <v>120</v>
      </c>
      <c r="D29" s="1" t="s">
        <v>385</v>
      </c>
      <c r="E29" s="6">
        <v>2022</v>
      </c>
      <c r="F29" s="6">
        <v>2025</v>
      </c>
      <c r="G29" s="28">
        <f>'Kostimi i Planit të Veprimit'!U93</f>
        <v>50000000</v>
      </c>
      <c r="H29" s="28">
        <f>'Kostimi i Planit të Veprimit'!V93</f>
        <v>0</v>
      </c>
      <c r="I29" s="29">
        <f>SUM(G29:H29)</f>
        <v>50000000</v>
      </c>
      <c r="J29" s="28">
        <f>'Kostimi i Planit të Veprimit'!X93</f>
        <v>25000000</v>
      </c>
      <c r="K29" s="28">
        <f>'Kostimi i Planit të Veprimit'!Y93</f>
        <v>0</v>
      </c>
      <c r="L29" s="29">
        <f>SUM(J29:K29)</f>
        <v>25000000</v>
      </c>
      <c r="M29" s="28">
        <f>'Kostimi i Planit të Veprimit'!AA93</f>
        <v>25000000</v>
      </c>
      <c r="N29" s="28">
        <f>'Kostimi i Planit të Veprimit'!AB93</f>
        <v>0</v>
      </c>
      <c r="O29" s="29">
        <f>SUM(M29:N29)</f>
        <v>25000000</v>
      </c>
      <c r="P29" s="28">
        <f>'Kostimi i Planit të Veprimit'!AD93</f>
        <v>0</v>
      </c>
      <c r="Q29" s="28">
        <f>'Kostimi i Planit të Veprimit'!AE91</f>
        <v>0</v>
      </c>
      <c r="R29" s="29">
        <f>'Kostimi i Planit të Veprimit'!AG91</f>
        <v>0</v>
      </c>
      <c r="S29" s="29">
        <f>'Kostimi i Planit të Veprimit'!AH91</f>
        <v>0</v>
      </c>
      <c r="T29" s="42">
        <f>I29/123</f>
        <v>406504.06504065043</v>
      </c>
      <c r="U29" s="11" t="s">
        <v>34</v>
      </c>
    </row>
    <row r="30" spans="2:21" ht="49.5" customHeight="1" thickBot="1" x14ac:dyDescent="0.3">
      <c r="B30" s="7" t="s">
        <v>320</v>
      </c>
      <c r="C30" s="8"/>
      <c r="D30" s="8"/>
      <c r="E30" s="8"/>
      <c r="F30" s="8"/>
      <c r="G30" s="44">
        <f t="shared" ref="G30:T30" si="9">SUM(G29:G29)</f>
        <v>50000000</v>
      </c>
      <c r="H30" s="44">
        <f t="shared" si="9"/>
        <v>0</v>
      </c>
      <c r="I30" s="44">
        <f t="shared" si="9"/>
        <v>50000000</v>
      </c>
      <c r="J30" s="44">
        <f t="shared" si="9"/>
        <v>25000000</v>
      </c>
      <c r="K30" s="44">
        <f t="shared" si="9"/>
        <v>0</v>
      </c>
      <c r="L30" s="44">
        <f>SUM(L29:L29)</f>
        <v>25000000</v>
      </c>
      <c r="M30" s="44">
        <f t="shared" ref="M30:O30" si="10">SUM(M29:M29)</f>
        <v>25000000</v>
      </c>
      <c r="N30" s="44">
        <f t="shared" si="10"/>
        <v>0</v>
      </c>
      <c r="O30" s="44">
        <f t="shared" si="10"/>
        <v>25000000</v>
      </c>
      <c r="P30" s="44">
        <f t="shared" si="9"/>
        <v>0</v>
      </c>
      <c r="Q30" s="44">
        <f t="shared" si="9"/>
        <v>0</v>
      </c>
      <c r="R30" s="44">
        <f t="shared" si="9"/>
        <v>0</v>
      </c>
      <c r="S30" s="44">
        <f t="shared" si="9"/>
        <v>0</v>
      </c>
      <c r="T30" s="51">
        <f t="shared" si="9"/>
        <v>406504.06504065043</v>
      </c>
      <c r="U30" s="12">
        <v>0</v>
      </c>
    </row>
    <row r="31" spans="2:21" ht="49.5" customHeight="1" thickBot="1" x14ac:dyDescent="0.35">
      <c r="B31" s="305" t="s">
        <v>313</v>
      </c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7"/>
    </row>
    <row r="32" spans="2:21" ht="41.25" customHeight="1" thickBot="1" x14ac:dyDescent="0.3">
      <c r="B32" s="294" t="s">
        <v>281</v>
      </c>
      <c r="C32" s="285" t="s">
        <v>59</v>
      </c>
      <c r="D32" s="286"/>
      <c r="E32" s="285" t="s">
        <v>65</v>
      </c>
      <c r="F32" s="286"/>
      <c r="G32" s="287" t="s">
        <v>282</v>
      </c>
      <c r="H32" s="288"/>
      <c r="I32" s="289"/>
      <c r="J32" s="285" t="s">
        <v>293</v>
      </c>
      <c r="K32" s="293"/>
      <c r="L32" s="293"/>
      <c r="M32" s="293"/>
      <c r="N32" s="293"/>
      <c r="O32" s="293"/>
      <c r="P32" s="293"/>
      <c r="Q32" s="293"/>
      <c r="R32" s="286"/>
      <c r="S32" s="297" t="s">
        <v>292</v>
      </c>
      <c r="T32" s="279" t="s">
        <v>459</v>
      </c>
    </row>
    <row r="33" spans="2:21" ht="72" customHeight="1" thickBot="1" x14ac:dyDescent="0.3">
      <c r="B33" s="295"/>
      <c r="C33" s="276" t="s">
        <v>61</v>
      </c>
      <c r="D33" s="276" t="s">
        <v>283</v>
      </c>
      <c r="E33" s="276" t="s">
        <v>284</v>
      </c>
      <c r="F33" s="276" t="s">
        <v>285</v>
      </c>
      <c r="G33" s="290"/>
      <c r="H33" s="291"/>
      <c r="I33" s="292"/>
      <c r="J33" s="285" t="s">
        <v>286</v>
      </c>
      <c r="K33" s="293"/>
      <c r="L33" s="286"/>
      <c r="M33" s="285" t="s">
        <v>456</v>
      </c>
      <c r="N33" s="293"/>
      <c r="O33" s="286"/>
      <c r="P33" s="285" t="s">
        <v>287</v>
      </c>
      <c r="Q33" s="293"/>
      <c r="R33" s="286"/>
      <c r="S33" s="298"/>
      <c r="T33" s="280"/>
      <c r="U33" s="13" t="s">
        <v>29</v>
      </c>
    </row>
    <row r="34" spans="2:21" ht="48.75" customHeight="1" thickBot="1" x14ac:dyDescent="0.3">
      <c r="B34" s="296"/>
      <c r="C34" s="278"/>
      <c r="D34" s="278"/>
      <c r="E34" s="278"/>
      <c r="F34" s="278"/>
      <c r="G34" s="162" t="s">
        <v>38</v>
      </c>
      <c r="H34" s="164" t="s">
        <v>39</v>
      </c>
      <c r="I34" s="163" t="s">
        <v>42</v>
      </c>
      <c r="J34" s="162" t="s">
        <v>38</v>
      </c>
      <c r="K34" s="164" t="s">
        <v>39</v>
      </c>
      <c r="L34" s="163" t="s">
        <v>40</v>
      </c>
      <c r="M34" s="191" t="s">
        <v>38</v>
      </c>
      <c r="N34" s="190" t="s">
        <v>39</v>
      </c>
      <c r="O34" s="192" t="s">
        <v>40</v>
      </c>
      <c r="P34" s="162" t="s">
        <v>38</v>
      </c>
      <c r="Q34" s="164" t="s">
        <v>39</v>
      </c>
      <c r="R34" s="163" t="s">
        <v>41</v>
      </c>
      <c r="S34" s="163"/>
      <c r="T34" s="281"/>
      <c r="U34" s="13"/>
    </row>
    <row r="35" spans="2:21" ht="34.5" customHeight="1" x14ac:dyDescent="0.25">
      <c r="B35" s="179" t="s">
        <v>333</v>
      </c>
      <c r="C35" s="5" t="s">
        <v>106</v>
      </c>
      <c r="D35" s="4"/>
      <c r="E35" s="6">
        <v>2022</v>
      </c>
      <c r="F35" s="6">
        <v>2025</v>
      </c>
      <c r="G35" s="28">
        <f>'Kostimi i Planit të Veprimit'!U105</f>
        <v>201112800</v>
      </c>
      <c r="H35" s="28">
        <f>'Kostimi i Planit të Veprimit'!V105</f>
        <v>0</v>
      </c>
      <c r="I35" s="31">
        <f>SUM(G35:H35)</f>
        <v>201112800</v>
      </c>
      <c r="J35" s="28">
        <f>'Kostimi i Planit të Veprimit'!X105</f>
        <v>100556400</v>
      </c>
      <c r="K35" s="28">
        <f>'Kostimi i Planit të Veprimit'!Y105</f>
        <v>0</v>
      </c>
      <c r="L35" s="31">
        <f>SUM(J35:K35)</f>
        <v>100556400</v>
      </c>
      <c r="M35" s="28">
        <f>'Kostimi i Planit të Veprimit'!AA105</f>
        <v>100556400</v>
      </c>
      <c r="N35" s="28">
        <f>'Kostimi i Planit të Veprimit'!AB105</f>
        <v>0</v>
      </c>
      <c r="O35" s="31">
        <f>SUM(M35:N35)</f>
        <v>100556400</v>
      </c>
      <c r="P35" s="28">
        <f>'Kostimi i Planit të Veprimit'!AD105</f>
        <v>0</v>
      </c>
      <c r="Q35" s="28">
        <f>'Kostimi i Planit të Veprimit'!AE105</f>
        <v>0</v>
      </c>
      <c r="R35" s="31">
        <f>SUM(P35:Q35)</f>
        <v>0</v>
      </c>
      <c r="S35" s="29">
        <f>'Kostimi i Planit të Veprimit'!AH105</f>
        <v>0</v>
      </c>
      <c r="T35" s="42">
        <f>I35/123</f>
        <v>1635063.4146341463</v>
      </c>
      <c r="U35" s="11" t="s">
        <v>34</v>
      </c>
    </row>
    <row r="36" spans="2:21" ht="76.5" customHeight="1" x14ac:dyDescent="0.25">
      <c r="B36" s="179" t="s">
        <v>334</v>
      </c>
      <c r="C36" s="181" t="s">
        <v>355</v>
      </c>
      <c r="D36" s="181" t="s">
        <v>356</v>
      </c>
      <c r="E36" s="6">
        <v>2022</v>
      </c>
      <c r="F36" s="6">
        <v>2025</v>
      </c>
      <c r="G36" s="28">
        <f>'Kostimi i Planit të Veprimit'!U114</f>
        <v>365225600</v>
      </c>
      <c r="H36" s="28">
        <f>'Kostimi i Planit të Veprimit'!V114</f>
        <v>0</v>
      </c>
      <c r="I36" s="31">
        <f>SUM(G36:H36)</f>
        <v>365225600</v>
      </c>
      <c r="J36" s="28">
        <f>'Kostimi i Planit të Veprimit'!X114</f>
        <v>182612800</v>
      </c>
      <c r="K36" s="28">
        <f>'Kostimi i Planit të Veprimit'!Y114</f>
        <v>0</v>
      </c>
      <c r="L36" s="31">
        <f>SUM(J36:K36)</f>
        <v>182612800</v>
      </c>
      <c r="M36" s="28">
        <f>'Kostimi i Planit të Veprimit'!AA114</f>
        <v>182612800</v>
      </c>
      <c r="N36" s="28">
        <f>'Kostimi i Planit të Veprimit'!AB114</f>
        <v>0</v>
      </c>
      <c r="O36" s="31">
        <f>SUM(M36:N36)</f>
        <v>182612800</v>
      </c>
      <c r="P36" s="28">
        <f>'Kostimi i Planit të Veprimit'!AD114</f>
        <v>0</v>
      </c>
      <c r="Q36" s="28">
        <f>'Kostimi i Planit të Veprimit'!AE114</f>
        <v>0</v>
      </c>
      <c r="R36" s="31">
        <f>SUM(P36:Q36)</f>
        <v>0</v>
      </c>
      <c r="S36" s="29">
        <f>'Kostimi i Planit të Veprimit'!AH9107</f>
        <v>0</v>
      </c>
      <c r="T36" s="42">
        <f>I36/123</f>
        <v>2969313.8211382115</v>
      </c>
      <c r="U36" s="11" t="s">
        <v>34</v>
      </c>
    </row>
    <row r="37" spans="2:21" ht="39.75" customHeight="1" thickBot="1" x14ac:dyDescent="0.3">
      <c r="B37" s="7" t="s">
        <v>321</v>
      </c>
      <c r="C37" s="8"/>
      <c r="D37" s="8"/>
      <c r="E37" s="8"/>
      <c r="F37" s="8"/>
      <c r="G37" s="44">
        <f t="shared" ref="G37:T37" si="11">SUM(G35:G36)</f>
        <v>566338400</v>
      </c>
      <c r="H37" s="44">
        <f t="shared" si="11"/>
        <v>0</v>
      </c>
      <c r="I37" s="44">
        <f t="shared" si="11"/>
        <v>566338400</v>
      </c>
      <c r="J37" s="44">
        <f t="shared" si="11"/>
        <v>283169200</v>
      </c>
      <c r="K37" s="44">
        <f t="shared" si="11"/>
        <v>0</v>
      </c>
      <c r="L37" s="44">
        <f>SUM(L35:L36)</f>
        <v>283169200</v>
      </c>
      <c r="M37" s="44">
        <f t="shared" ref="M37:O37" si="12">SUM(M35:M36)</f>
        <v>283169200</v>
      </c>
      <c r="N37" s="44">
        <f t="shared" si="12"/>
        <v>0</v>
      </c>
      <c r="O37" s="44">
        <f t="shared" si="12"/>
        <v>283169200</v>
      </c>
      <c r="P37" s="44">
        <f t="shared" si="11"/>
        <v>0</v>
      </c>
      <c r="Q37" s="44">
        <f t="shared" si="11"/>
        <v>0</v>
      </c>
      <c r="R37" s="44">
        <f t="shared" si="11"/>
        <v>0</v>
      </c>
      <c r="S37" s="44">
        <f t="shared" si="11"/>
        <v>0</v>
      </c>
      <c r="T37" s="51">
        <f t="shared" si="11"/>
        <v>4604377.2357723583</v>
      </c>
      <c r="U37" s="12">
        <v>1500000</v>
      </c>
    </row>
    <row r="38" spans="2:21" ht="34.5" customHeight="1" thickBot="1" x14ac:dyDescent="0.35">
      <c r="B38" s="305" t="s">
        <v>376</v>
      </c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7"/>
    </row>
    <row r="39" spans="2:21" ht="63.75" customHeight="1" thickBot="1" x14ac:dyDescent="0.3">
      <c r="B39" s="294" t="s">
        <v>281</v>
      </c>
      <c r="C39" s="285" t="s">
        <v>59</v>
      </c>
      <c r="D39" s="286"/>
      <c r="E39" s="285" t="s">
        <v>65</v>
      </c>
      <c r="F39" s="286"/>
      <c r="G39" s="287" t="s">
        <v>282</v>
      </c>
      <c r="H39" s="288"/>
      <c r="I39" s="289"/>
      <c r="J39" s="285" t="s">
        <v>293</v>
      </c>
      <c r="K39" s="293"/>
      <c r="L39" s="293"/>
      <c r="M39" s="293"/>
      <c r="N39" s="293"/>
      <c r="O39" s="293"/>
      <c r="P39" s="293"/>
      <c r="Q39" s="293"/>
      <c r="R39" s="286"/>
      <c r="S39" s="276" t="s">
        <v>292</v>
      </c>
      <c r="T39" s="279" t="s">
        <v>459</v>
      </c>
    </row>
    <row r="40" spans="2:21" ht="72" customHeight="1" thickBot="1" x14ac:dyDescent="0.3">
      <c r="B40" s="295"/>
      <c r="C40" s="276" t="s">
        <v>61</v>
      </c>
      <c r="D40" s="276" t="s">
        <v>283</v>
      </c>
      <c r="E40" s="276" t="s">
        <v>284</v>
      </c>
      <c r="F40" s="276" t="s">
        <v>285</v>
      </c>
      <c r="G40" s="290"/>
      <c r="H40" s="291"/>
      <c r="I40" s="292"/>
      <c r="J40" s="285" t="s">
        <v>286</v>
      </c>
      <c r="K40" s="293"/>
      <c r="L40" s="286"/>
      <c r="M40" s="285" t="s">
        <v>456</v>
      </c>
      <c r="N40" s="293"/>
      <c r="O40" s="286"/>
      <c r="P40" s="285" t="s">
        <v>287</v>
      </c>
      <c r="Q40" s="293"/>
      <c r="R40" s="286"/>
      <c r="S40" s="277"/>
      <c r="T40" s="280"/>
      <c r="U40" s="13" t="s">
        <v>29</v>
      </c>
    </row>
    <row r="41" spans="2:21" ht="40.5" customHeight="1" thickBot="1" x14ac:dyDescent="0.3">
      <c r="B41" s="296"/>
      <c r="C41" s="278"/>
      <c r="D41" s="278"/>
      <c r="E41" s="278"/>
      <c r="F41" s="278"/>
      <c r="G41" s="162" t="s">
        <v>38</v>
      </c>
      <c r="H41" s="164" t="s">
        <v>39</v>
      </c>
      <c r="I41" s="163" t="s">
        <v>42</v>
      </c>
      <c r="J41" s="162" t="s">
        <v>38</v>
      </c>
      <c r="K41" s="164" t="s">
        <v>39</v>
      </c>
      <c r="L41" s="163" t="s">
        <v>40</v>
      </c>
      <c r="M41" s="191" t="s">
        <v>38</v>
      </c>
      <c r="N41" s="190" t="s">
        <v>39</v>
      </c>
      <c r="O41" s="192" t="s">
        <v>40</v>
      </c>
      <c r="P41" s="162" t="s">
        <v>38</v>
      </c>
      <c r="Q41" s="164" t="s">
        <v>39</v>
      </c>
      <c r="R41" s="163" t="s">
        <v>41</v>
      </c>
      <c r="S41" s="278"/>
      <c r="T41" s="281"/>
      <c r="U41" s="13"/>
    </row>
    <row r="42" spans="2:21" ht="87.75" customHeight="1" x14ac:dyDescent="0.25">
      <c r="B42" s="179" t="s">
        <v>374</v>
      </c>
      <c r="C42" s="183" t="s">
        <v>357</v>
      </c>
      <c r="D42" s="183" t="s">
        <v>391</v>
      </c>
      <c r="E42" s="6">
        <v>2022</v>
      </c>
      <c r="F42" s="6">
        <v>2025</v>
      </c>
      <c r="G42" s="28">
        <f>'Kostimi i Planit të Veprimit'!U133</f>
        <v>930225615.19999993</v>
      </c>
      <c r="H42" s="28">
        <f ca="1">'Kostimi i Planit të Veprimit'!V133</f>
        <v>0</v>
      </c>
      <c r="I42" s="29">
        <f t="shared" ref="I42:I44" ca="1" si="13">SUM(G42:H42)</f>
        <v>939150615.19999993</v>
      </c>
      <c r="J42" s="28">
        <f>'Kostimi i Planit të Veprimit'!X133</f>
        <v>514602138.39999998</v>
      </c>
      <c r="K42" s="28">
        <f ca="1">'Kostimi i Planit të Veprimit'!Y133</f>
        <v>0</v>
      </c>
      <c r="L42" s="29">
        <f ca="1">'Kostimi i Planit të Veprimit'!Z133</f>
        <v>519067138.39999998</v>
      </c>
      <c r="M42" s="28">
        <f>'Kostimi i Planit të Veprimit'!AA133</f>
        <v>415623476.79999995</v>
      </c>
      <c r="N42" s="28">
        <f ca="1">'Kostimi i Planit të Veprimit'!AB133</f>
        <v>0</v>
      </c>
      <c r="O42" s="29">
        <f ca="1">'Kostimi i Planit të Veprimit'!AC133</f>
        <v>420083476.79999995</v>
      </c>
      <c r="P42" s="28">
        <f>'Kostimi i Planit të Veprimit'!AD133</f>
        <v>0</v>
      </c>
      <c r="Q42" s="28">
        <f>'Kostimi i Planit të Veprimit'!AE133</f>
        <v>0</v>
      </c>
      <c r="R42" s="29">
        <f>'Kostimi i Planit të Veprimit'!AF133</f>
        <v>0</v>
      </c>
      <c r="S42" s="29">
        <f ca="1">'Kostimi i Planit të Veprimit'!AH133</f>
        <v>0</v>
      </c>
      <c r="T42" s="42">
        <f ca="1">I42/123</f>
        <v>7635370.8552845521</v>
      </c>
      <c r="U42" s="11" t="s">
        <v>34</v>
      </c>
    </row>
    <row r="43" spans="2:21" ht="75" customHeight="1" x14ac:dyDescent="0.25">
      <c r="B43" s="179" t="s">
        <v>392</v>
      </c>
      <c r="C43" s="183" t="s">
        <v>358</v>
      </c>
      <c r="D43" s="183" t="s">
        <v>393</v>
      </c>
      <c r="E43" s="6">
        <v>2022</v>
      </c>
      <c r="F43" s="6">
        <v>2025</v>
      </c>
      <c r="G43" s="28">
        <f>'Kostimi i Planit të Veprimit'!U138</f>
        <v>7250000</v>
      </c>
      <c r="H43" s="28">
        <f>'Kostimi i Planit të Veprimit'!V138</f>
        <v>0</v>
      </c>
      <c r="I43" s="29">
        <f t="shared" si="13"/>
        <v>7250000</v>
      </c>
      <c r="J43" s="28">
        <f>'Kostimi i Planit të Veprimit'!X138</f>
        <v>3750000</v>
      </c>
      <c r="K43" s="28">
        <f>'Kostimi i Planit të Veprimit'!Y138</f>
        <v>0</v>
      </c>
      <c r="L43" s="29">
        <f>'Kostimi i Planit të Veprimit'!Z138</f>
        <v>3750000</v>
      </c>
      <c r="M43" s="28">
        <f>'Kostimi i Planit të Veprimit'!AA138</f>
        <v>3500000</v>
      </c>
      <c r="N43" s="28">
        <f>'Kostimi i Planit të Veprimit'!AB138</f>
        <v>0</v>
      </c>
      <c r="O43" s="29">
        <f>'Kostimi i Planit të Veprimit'!AC138</f>
        <v>3500000</v>
      </c>
      <c r="P43" s="28">
        <f>'Kostimi i Planit të Veprimit'!AD138</f>
        <v>0</v>
      </c>
      <c r="Q43" s="28">
        <f>'Kostimi i Planit të Veprimit'!AE138</f>
        <v>0</v>
      </c>
      <c r="R43" s="29">
        <f>'Kostimi i Planit të Veprimit'!AF138</f>
        <v>0</v>
      </c>
      <c r="S43" s="29">
        <f>'Kostimi i Planit të Veprimit'!AH138</f>
        <v>0</v>
      </c>
      <c r="T43" s="42">
        <f t="shared" ref="T43:T44" si="14">I43/123</f>
        <v>58943.08943089431</v>
      </c>
      <c r="U43" s="11" t="s">
        <v>34</v>
      </c>
    </row>
    <row r="44" spans="2:21" ht="108" customHeight="1" x14ac:dyDescent="0.25">
      <c r="B44" s="179" t="s">
        <v>335</v>
      </c>
      <c r="C44" s="2" t="s">
        <v>120</v>
      </c>
      <c r="D44" s="3" t="s">
        <v>388</v>
      </c>
      <c r="E44" s="6">
        <v>2022</v>
      </c>
      <c r="F44" s="6">
        <v>2025</v>
      </c>
      <c r="G44" s="28">
        <f>'Kostimi i Planit të Veprimit'!U142</f>
        <v>8000000</v>
      </c>
      <c r="H44" s="28">
        <f>'Kostimi i Planit të Veprimit'!V142</f>
        <v>0</v>
      </c>
      <c r="I44" s="29">
        <f t="shared" si="13"/>
        <v>8000000</v>
      </c>
      <c r="J44" s="28">
        <f>'Kostimi i Planit të Veprimit'!X142</f>
        <v>4000000</v>
      </c>
      <c r="K44" s="28">
        <f>'Kostimi i Planit të Veprimit'!Y142</f>
        <v>0</v>
      </c>
      <c r="L44" s="29">
        <f>'Kostimi i Planit të Veprimit'!Z142</f>
        <v>4000000</v>
      </c>
      <c r="M44" s="28">
        <f>'Kostimi i Planit të Veprimit'!AA142</f>
        <v>4000000</v>
      </c>
      <c r="N44" s="28">
        <f>'Kostimi i Planit të Veprimit'!AB142</f>
        <v>0</v>
      </c>
      <c r="O44" s="29">
        <f>'Kostimi i Planit të Veprimit'!AC142</f>
        <v>4000000</v>
      </c>
      <c r="P44" s="28">
        <f>'Kostimi i Planit të Veprimit'!AD142</f>
        <v>0</v>
      </c>
      <c r="Q44" s="28">
        <f>'Kostimi i Planit të Veprimit'!AE142</f>
        <v>0</v>
      </c>
      <c r="R44" s="29">
        <f>'Kostimi i Planit të Veprimit'!AF142</f>
        <v>0</v>
      </c>
      <c r="S44" s="29">
        <f>'Kostimi i Planit të Veprimit'!AH142</f>
        <v>0</v>
      </c>
      <c r="T44" s="42">
        <f t="shared" si="14"/>
        <v>65040.650406504064</v>
      </c>
      <c r="U44" s="11" t="s">
        <v>34</v>
      </c>
    </row>
    <row r="45" spans="2:21" ht="51" customHeight="1" thickBot="1" x14ac:dyDescent="0.3">
      <c r="B45" s="7" t="s">
        <v>322</v>
      </c>
      <c r="C45" s="8"/>
      <c r="D45" s="8"/>
      <c r="E45" s="8"/>
      <c r="F45" s="8"/>
      <c r="G45" s="44">
        <f>SUM(G42:G44)</f>
        <v>945475615.19999993</v>
      </c>
      <c r="H45" s="44">
        <f t="shared" ref="H45:T45" ca="1" si="15">SUM(H42:H44)</f>
        <v>0</v>
      </c>
      <c r="I45" s="44">
        <f t="shared" ca="1" si="15"/>
        <v>954400615.19999993</v>
      </c>
      <c r="J45" s="44">
        <f t="shared" si="15"/>
        <v>522352138.39999998</v>
      </c>
      <c r="K45" s="44">
        <f t="shared" ca="1" si="15"/>
        <v>0</v>
      </c>
      <c r="L45" s="44">
        <f ca="1">SUM(L42:L44)</f>
        <v>526817138.39999998</v>
      </c>
      <c r="M45" s="44">
        <f t="shared" ref="M45:O45" si="16">SUM(M42:M44)</f>
        <v>423123476.79999995</v>
      </c>
      <c r="N45" s="44">
        <f t="shared" ca="1" si="16"/>
        <v>0</v>
      </c>
      <c r="O45" s="44">
        <f t="shared" ca="1" si="16"/>
        <v>427583476.79999995</v>
      </c>
      <c r="P45" s="44">
        <f t="shared" si="15"/>
        <v>0</v>
      </c>
      <c r="Q45" s="44">
        <f t="shared" si="15"/>
        <v>0</v>
      </c>
      <c r="R45" s="44">
        <f t="shared" si="15"/>
        <v>0</v>
      </c>
      <c r="S45" s="44">
        <f t="shared" ca="1" si="15"/>
        <v>0</v>
      </c>
      <c r="T45" s="51">
        <f t="shared" ca="1" si="15"/>
        <v>7759354.5951219508</v>
      </c>
      <c r="U45" s="12">
        <v>50000</v>
      </c>
    </row>
    <row r="46" spans="2:21" ht="36" customHeight="1" thickBot="1" x14ac:dyDescent="0.35">
      <c r="B46" s="305" t="s">
        <v>314</v>
      </c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7"/>
    </row>
    <row r="47" spans="2:21" ht="56.25" customHeight="1" thickBot="1" x14ac:dyDescent="0.3">
      <c r="B47" s="294" t="s">
        <v>281</v>
      </c>
      <c r="C47" s="285" t="s">
        <v>59</v>
      </c>
      <c r="D47" s="286"/>
      <c r="E47" s="285" t="s">
        <v>65</v>
      </c>
      <c r="F47" s="286"/>
      <c r="G47" s="287" t="s">
        <v>282</v>
      </c>
      <c r="H47" s="288"/>
      <c r="I47" s="289"/>
      <c r="J47" s="285" t="s">
        <v>293</v>
      </c>
      <c r="K47" s="293"/>
      <c r="L47" s="293"/>
      <c r="M47" s="293"/>
      <c r="N47" s="293"/>
      <c r="O47" s="293"/>
      <c r="P47" s="293"/>
      <c r="Q47" s="293"/>
      <c r="R47" s="286"/>
      <c r="S47" s="276" t="s">
        <v>292</v>
      </c>
      <c r="T47" s="279" t="s">
        <v>459</v>
      </c>
    </row>
    <row r="48" spans="2:21" ht="32.25" thickBot="1" x14ac:dyDescent="0.3">
      <c r="B48" s="295"/>
      <c r="C48" s="276" t="s">
        <v>61</v>
      </c>
      <c r="D48" s="276" t="s">
        <v>283</v>
      </c>
      <c r="E48" s="276" t="s">
        <v>284</v>
      </c>
      <c r="F48" s="276" t="s">
        <v>285</v>
      </c>
      <c r="G48" s="290"/>
      <c r="H48" s="291"/>
      <c r="I48" s="292"/>
      <c r="J48" s="285" t="s">
        <v>286</v>
      </c>
      <c r="K48" s="293"/>
      <c r="L48" s="286"/>
      <c r="M48" s="285" t="s">
        <v>456</v>
      </c>
      <c r="N48" s="293"/>
      <c r="O48" s="286"/>
      <c r="P48" s="285" t="s">
        <v>287</v>
      </c>
      <c r="Q48" s="293"/>
      <c r="R48" s="286"/>
      <c r="S48" s="277"/>
      <c r="T48" s="280"/>
      <c r="U48" s="13" t="s">
        <v>29</v>
      </c>
    </row>
    <row r="49" spans="2:21" ht="63" customHeight="1" thickBot="1" x14ac:dyDescent="0.3">
      <c r="B49" s="296"/>
      <c r="C49" s="278"/>
      <c r="D49" s="278"/>
      <c r="E49" s="278"/>
      <c r="F49" s="278"/>
      <c r="G49" s="162" t="s">
        <v>38</v>
      </c>
      <c r="H49" s="164" t="s">
        <v>39</v>
      </c>
      <c r="I49" s="163" t="s">
        <v>42</v>
      </c>
      <c r="J49" s="162" t="s">
        <v>38</v>
      </c>
      <c r="K49" s="164" t="s">
        <v>39</v>
      </c>
      <c r="L49" s="163" t="s">
        <v>40</v>
      </c>
      <c r="M49" s="191" t="s">
        <v>38</v>
      </c>
      <c r="N49" s="190" t="s">
        <v>39</v>
      </c>
      <c r="O49" s="192" t="s">
        <v>40</v>
      </c>
      <c r="P49" s="162" t="s">
        <v>38</v>
      </c>
      <c r="Q49" s="164" t="s">
        <v>39</v>
      </c>
      <c r="R49" s="163" t="s">
        <v>41</v>
      </c>
      <c r="S49" s="278"/>
      <c r="T49" s="281"/>
      <c r="U49" s="13"/>
    </row>
    <row r="50" spans="2:21" ht="64.5" customHeight="1" x14ac:dyDescent="0.25">
      <c r="B50" s="179" t="s">
        <v>336</v>
      </c>
      <c r="C50" s="5" t="s">
        <v>123</v>
      </c>
      <c r="D50" s="3"/>
      <c r="E50" s="6">
        <v>2022</v>
      </c>
      <c r="F50" s="6">
        <v>2025</v>
      </c>
      <c r="G50" s="28">
        <f>'Kostimi i Planit të Veprimit'!U151</f>
        <v>3536000</v>
      </c>
      <c r="H50" s="28">
        <f>'Kostimi i Planit të Veprimit'!V146</f>
        <v>0</v>
      </c>
      <c r="I50" s="29">
        <f t="shared" ref="I50:I53" si="17">SUM(G50:H50)</f>
        <v>3536000</v>
      </c>
      <c r="J50" s="28">
        <f>'Kostimi i Planit të Veprimit'!X151</f>
        <v>1768000</v>
      </c>
      <c r="K50" s="28">
        <f>'Kostimi i Planit të Veprimit'!Y151</f>
        <v>0</v>
      </c>
      <c r="L50" s="29">
        <f t="shared" ref="L50:L51" si="18">SUM(J50:K50)</f>
        <v>1768000</v>
      </c>
      <c r="M50" s="28">
        <f>'Kostimi i Planit të Veprimit'!AA151</f>
        <v>1768000</v>
      </c>
      <c r="N50" s="28">
        <f>'Kostimi i Planit të Veprimit'!AB151</f>
        <v>0</v>
      </c>
      <c r="O50" s="29">
        <f t="shared" ref="O50:O51" si="19">SUM(M50:N50)</f>
        <v>1768000</v>
      </c>
      <c r="P50" s="28">
        <f>'Kostimi i Planit të Veprimit'!AD151</f>
        <v>0</v>
      </c>
      <c r="Q50" s="28">
        <f>'Kostimi i Planit të Veprimit'!AE151</f>
        <v>0</v>
      </c>
      <c r="R50" s="29">
        <f>SUM(P50:Q50)</f>
        <v>0</v>
      </c>
      <c r="S50" s="29">
        <f>'Kostimi i Planit të Veprimit'!AH151</f>
        <v>0</v>
      </c>
      <c r="T50" s="42">
        <f>I50/123</f>
        <v>28747.967479674797</v>
      </c>
      <c r="U50" s="11" t="s">
        <v>34</v>
      </c>
    </row>
    <row r="51" spans="2:21" ht="70.5" customHeight="1" x14ac:dyDescent="0.25">
      <c r="B51" s="179" t="s">
        <v>337</v>
      </c>
      <c r="C51" s="5" t="s">
        <v>359</v>
      </c>
      <c r="D51" s="183" t="s">
        <v>360</v>
      </c>
      <c r="E51" s="6">
        <v>2022</v>
      </c>
      <c r="F51" s="6">
        <v>2025</v>
      </c>
      <c r="G51" s="28">
        <f>'Kostimi i Planit të Veprimit'!U156</f>
        <v>37774000</v>
      </c>
      <c r="H51" s="28">
        <f>'Kostimi i Planit të Veprimit'!V156</f>
        <v>0</v>
      </c>
      <c r="I51" s="29">
        <f t="shared" si="17"/>
        <v>37774000</v>
      </c>
      <c r="J51" s="28">
        <f>'Kostimi i Planit të Veprimit'!X156</f>
        <v>18887000</v>
      </c>
      <c r="K51" s="28">
        <f>'Kostimi i Planit të Veprimit'!Y156</f>
        <v>0</v>
      </c>
      <c r="L51" s="29">
        <f t="shared" si="18"/>
        <v>18887000</v>
      </c>
      <c r="M51" s="28">
        <f>'Kostimi i Planit të Veprimit'!AA156</f>
        <v>18887000</v>
      </c>
      <c r="N51" s="28">
        <f>'Kostimi i Planit të Veprimit'!AB156</f>
        <v>0</v>
      </c>
      <c r="O51" s="29">
        <f t="shared" si="19"/>
        <v>18887000</v>
      </c>
      <c r="P51" s="28">
        <f>'Kostimi i Planit të Veprimit'!AD156</f>
        <v>0</v>
      </c>
      <c r="Q51" s="28">
        <f>'Kostimi i Planit të Veprimit'!AE156</f>
        <v>0</v>
      </c>
      <c r="R51" s="29">
        <f t="shared" ref="R51:R54" si="20">SUM(P51:Q51)</f>
        <v>0</v>
      </c>
      <c r="S51" s="29">
        <f>'Kostimi i Planit të Veprimit'!AH156</f>
        <v>0</v>
      </c>
      <c r="T51" s="42">
        <f t="shared" ref="T51:T54" si="21">I51/123</f>
        <v>307105.69105691055</v>
      </c>
      <c r="U51" s="11" t="s">
        <v>34</v>
      </c>
    </row>
    <row r="52" spans="2:21" ht="76.5" customHeight="1" x14ac:dyDescent="0.25">
      <c r="B52" s="179" t="s">
        <v>338</v>
      </c>
      <c r="C52" s="183" t="s">
        <v>361</v>
      </c>
      <c r="D52" s="183" t="s">
        <v>126</v>
      </c>
      <c r="E52" s="6">
        <v>2022</v>
      </c>
      <c r="F52" s="6">
        <v>2025</v>
      </c>
      <c r="G52" s="28">
        <f>'Kostimi i Planit të Veprimit'!U162</f>
        <v>16292000</v>
      </c>
      <c r="H52" s="28">
        <f>'Kostimi i Planit të Veprimit'!V162</f>
        <v>0</v>
      </c>
      <c r="I52" s="29">
        <f t="shared" si="17"/>
        <v>16292000</v>
      </c>
      <c r="J52" s="28">
        <f>'Kostimi i Planit të Veprimit'!X162</f>
        <v>8146000</v>
      </c>
      <c r="K52" s="28">
        <f>'Kostimi i Planit të Veprimit'!Y162</f>
        <v>0</v>
      </c>
      <c r="L52" s="29">
        <f>SUM(J52:K52)</f>
        <v>8146000</v>
      </c>
      <c r="M52" s="28">
        <f>'Kostimi i Planit të Veprimit'!AA162</f>
        <v>8146000</v>
      </c>
      <c r="N52" s="28">
        <f>'Kostimi i Planit të Veprimit'!AB162</f>
        <v>0</v>
      </c>
      <c r="O52" s="29">
        <f>SUM(M52:N52)</f>
        <v>8146000</v>
      </c>
      <c r="P52" s="28">
        <f>'Kostimi i Planit të Veprimit'!AD162</f>
        <v>0</v>
      </c>
      <c r="Q52" s="28">
        <f>'Kostimi i Planit të Veprimit'!AE162</f>
        <v>0</v>
      </c>
      <c r="R52" s="29">
        <f t="shared" si="20"/>
        <v>0</v>
      </c>
      <c r="S52" s="29">
        <f>'Kostimi i Planit të Veprimit'!AH162</f>
        <v>0</v>
      </c>
      <c r="T52" s="42">
        <f t="shared" si="21"/>
        <v>132455.28455284552</v>
      </c>
      <c r="U52" s="11"/>
    </row>
    <row r="53" spans="2:21" ht="97.5" customHeight="1" x14ac:dyDescent="0.25">
      <c r="B53" s="179" t="s">
        <v>339</v>
      </c>
      <c r="C53" s="182" t="s">
        <v>81</v>
      </c>
      <c r="D53" s="183" t="s">
        <v>362</v>
      </c>
      <c r="E53" s="6">
        <v>2022</v>
      </c>
      <c r="F53" s="6">
        <v>2025</v>
      </c>
      <c r="G53" s="28">
        <f>'Kostimi i Planit të Veprimit'!U168</f>
        <v>8112000</v>
      </c>
      <c r="H53" s="28">
        <f>'Kostimi i Planit të Veprimit'!V168</f>
        <v>0</v>
      </c>
      <c r="I53" s="29">
        <f t="shared" si="17"/>
        <v>8112000</v>
      </c>
      <c r="J53" s="28">
        <f>'Kostimi i Planit të Veprimit'!X168</f>
        <v>4056000</v>
      </c>
      <c r="K53" s="28">
        <f>'Kostimi i Planit të Veprimit'!Y168</f>
        <v>0</v>
      </c>
      <c r="L53" s="29">
        <f t="shared" ref="L53" si="22">SUM(J53:K53)</f>
        <v>4056000</v>
      </c>
      <c r="M53" s="28">
        <f>'Kostimi i Planit të Veprimit'!AA168</f>
        <v>4056000</v>
      </c>
      <c r="N53" s="28">
        <f>'Kostimi i Planit të Veprimit'!AB168</f>
        <v>0</v>
      </c>
      <c r="O53" s="29">
        <f t="shared" ref="O53" si="23">SUM(M53:N53)</f>
        <v>4056000</v>
      </c>
      <c r="P53" s="28">
        <f>'Kostimi i Planit të Veprimit'!AD168</f>
        <v>0</v>
      </c>
      <c r="Q53" s="28">
        <f>'Kostimi i Planit të Veprimit'!AE168</f>
        <v>0</v>
      </c>
      <c r="R53" s="29">
        <f t="shared" si="20"/>
        <v>0</v>
      </c>
      <c r="S53" s="29">
        <f>'Kostimi i Planit të Veprimit'!AH168</f>
        <v>0</v>
      </c>
      <c r="T53" s="42">
        <f t="shared" si="21"/>
        <v>65951.219512195123</v>
      </c>
      <c r="U53" s="11"/>
    </row>
    <row r="54" spans="2:21" ht="82.5" customHeight="1" x14ac:dyDescent="0.25">
      <c r="B54" s="186" t="s">
        <v>340</v>
      </c>
      <c r="C54" s="3" t="s">
        <v>363</v>
      </c>
      <c r="D54" s="3" t="s">
        <v>133</v>
      </c>
      <c r="E54" s="6">
        <v>2022</v>
      </c>
      <c r="F54" s="6">
        <v>2025</v>
      </c>
      <c r="G54" s="28">
        <f>'Kostimi i Planit të Veprimit'!U173</f>
        <v>2600000</v>
      </c>
      <c r="H54" s="28">
        <f>'Kostimi i Planit të Veprimit'!V173</f>
        <v>0</v>
      </c>
      <c r="I54" s="29">
        <f t="shared" ref="I54" si="24">SUM(G54:H54)</f>
        <v>2600000</v>
      </c>
      <c r="J54" s="28">
        <f>'Kostimi i Planit të Veprimit'!X173</f>
        <v>1400000</v>
      </c>
      <c r="K54" s="28">
        <f>'Kostimi i Planit të Veprimit'!Y173</f>
        <v>0</v>
      </c>
      <c r="L54" s="29">
        <f>J54+K54</f>
        <v>1400000</v>
      </c>
      <c r="M54" s="28">
        <f>'Kostimi i Planit të Veprimit'!AA173</f>
        <v>1200000</v>
      </c>
      <c r="N54" s="28">
        <f>'Kostimi i Planit të Veprimit'!AB173</f>
        <v>0</v>
      </c>
      <c r="O54" s="29">
        <f>M54+N54</f>
        <v>1200000</v>
      </c>
      <c r="P54" s="28">
        <f>'Kostimi i Planit të Veprimit'!AD173</f>
        <v>0</v>
      </c>
      <c r="Q54" s="28">
        <f>'Kostimi i Planit të Veprimit'!AE173</f>
        <v>0</v>
      </c>
      <c r="R54" s="29">
        <f t="shared" si="20"/>
        <v>0</v>
      </c>
      <c r="S54" s="29">
        <f>'Kostimi i Planit të Veprimit'!AH173</f>
        <v>0</v>
      </c>
      <c r="T54" s="42">
        <f t="shared" si="21"/>
        <v>21138.211382113823</v>
      </c>
      <c r="U54" s="11"/>
    </row>
    <row r="55" spans="2:21" ht="48" customHeight="1" thickBot="1" x14ac:dyDescent="0.3">
      <c r="B55" s="7" t="s">
        <v>323</v>
      </c>
      <c r="C55" s="8"/>
      <c r="D55" s="8"/>
      <c r="E55" s="8"/>
      <c r="F55" s="8"/>
      <c r="G55" s="44">
        <f t="shared" ref="G55:T55" si="25">SUM(G50:G54)</f>
        <v>68314000</v>
      </c>
      <c r="H55" s="44">
        <f t="shared" si="25"/>
        <v>0</v>
      </c>
      <c r="I55" s="44">
        <f t="shared" si="25"/>
        <v>68314000</v>
      </c>
      <c r="J55" s="44">
        <f t="shared" si="25"/>
        <v>34257000</v>
      </c>
      <c r="K55" s="44">
        <f t="shared" si="25"/>
        <v>0</v>
      </c>
      <c r="L55" s="44">
        <f t="shared" si="25"/>
        <v>34257000</v>
      </c>
      <c r="M55" s="44">
        <f t="shared" ref="M55:O55" si="26">SUM(M50:M54)</f>
        <v>34057000</v>
      </c>
      <c r="N55" s="44">
        <f t="shared" si="26"/>
        <v>0</v>
      </c>
      <c r="O55" s="44">
        <f t="shared" si="26"/>
        <v>34057000</v>
      </c>
      <c r="P55" s="44">
        <f t="shared" si="25"/>
        <v>0</v>
      </c>
      <c r="Q55" s="44">
        <f t="shared" si="25"/>
        <v>0</v>
      </c>
      <c r="R55" s="44">
        <f t="shared" si="25"/>
        <v>0</v>
      </c>
      <c r="S55" s="44">
        <f t="shared" si="25"/>
        <v>0</v>
      </c>
      <c r="T55" s="51">
        <f t="shared" si="25"/>
        <v>555398.37398373988</v>
      </c>
      <c r="U55" s="12">
        <v>50000</v>
      </c>
    </row>
    <row r="56" spans="2:21" ht="36" customHeight="1" thickBot="1" x14ac:dyDescent="0.35">
      <c r="B56" s="305" t="s">
        <v>315</v>
      </c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7"/>
    </row>
    <row r="57" spans="2:21" ht="60" customHeight="1" thickBot="1" x14ac:dyDescent="0.3">
      <c r="B57" s="294" t="s">
        <v>281</v>
      </c>
      <c r="C57" s="285" t="s">
        <v>59</v>
      </c>
      <c r="D57" s="286"/>
      <c r="E57" s="285" t="s">
        <v>65</v>
      </c>
      <c r="F57" s="286"/>
      <c r="G57" s="287" t="s">
        <v>282</v>
      </c>
      <c r="H57" s="288"/>
      <c r="I57" s="289"/>
      <c r="J57" s="285" t="s">
        <v>293</v>
      </c>
      <c r="K57" s="293"/>
      <c r="L57" s="293"/>
      <c r="M57" s="293"/>
      <c r="N57" s="293"/>
      <c r="O57" s="293"/>
      <c r="P57" s="293"/>
      <c r="Q57" s="293"/>
      <c r="R57" s="286"/>
      <c r="S57" s="276" t="s">
        <v>292</v>
      </c>
      <c r="T57" s="279" t="s">
        <v>459</v>
      </c>
    </row>
    <row r="58" spans="2:21" ht="49.5" customHeight="1" thickBot="1" x14ac:dyDescent="0.3">
      <c r="B58" s="295"/>
      <c r="C58" s="276" t="s">
        <v>61</v>
      </c>
      <c r="D58" s="276" t="s">
        <v>283</v>
      </c>
      <c r="E58" s="276" t="s">
        <v>284</v>
      </c>
      <c r="F58" s="276" t="s">
        <v>285</v>
      </c>
      <c r="G58" s="290"/>
      <c r="H58" s="291"/>
      <c r="I58" s="292"/>
      <c r="J58" s="285" t="s">
        <v>286</v>
      </c>
      <c r="K58" s="293"/>
      <c r="L58" s="286"/>
      <c r="M58" s="285" t="s">
        <v>456</v>
      </c>
      <c r="N58" s="293"/>
      <c r="O58" s="286"/>
      <c r="P58" s="285" t="s">
        <v>287</v>
      </c>
      <c r="Q58" s="293"/>
      <c r="R58" s="286"/>
      <c r="S58" s="277"/>
      <c r="T58" s="280"/>
    </row>
    <row r="59" spans="2:21" ht="66" customHeight="1" thickBot="1" x14ac:dyDescent="0.3">
      <c r="B59" s="296"/>
      <c r="C59" s="278"/>
      <c r="D59" s="278"/>
      <c r="E59" s="278"/>
      <c r="F59" s="278"/>
      <c r="G59" s="162" t="s">
        <v>38</v>
      </c>
      <c r="H59" s="164" t="s">
        <v>39</v>
      </c>
      <c r="I59" s="163" t="s">
        <v>42</v>
      </c>
      <c r="J59" s="162" t="s">
        <v>38</v>
      </c>
      <c r="K59" s="164" t="s">
        <v>39</v>
      </c>
      <c r="L59" s="163" t="s">
        <v>40</v>
      </c>
      <c r="M59" s="191" t="s">
        <v>38</v>
      </c>
      <c r="N59" s="190" t="s">
        <v>39</v>
      </c>
      <c r="O59" s="192" t="s">
        <v>40</v>
      </c>
      <c r="P59" s="162" t="s">
        <v>38</v>
      </c>
      <c r="Q59" s="164" t="s">
        <v>39</v>
      </c>
      <c r="R59" s="163" t="s">
        <v>41</v>
      </c>
      <c r="S59" s="278"/>
      <c r="T59" s="281"/>
    </row>
    <row r="60" spans="2:21" ht="81.75" customHeight="1" x14ac:dyDescent="0.25">
      <c r="B60" s="179" t="s">
        <v>341</v>
      </c>
      <c r="C60" s="1" t="s">
        <v>152</v>
      </c>
      <c r="D60" s="1" t="s">
        <v>135</v>
      </c>
      <c r="E60" s="6">
        <v>2022</v>
      </c>
      <c r="F60" s="6">
        <v>2025</v>
      </c>
      <c r="G60" s="28">
        <f>'Kostimi i Planit të Veprimit'!U182</f>
        <v>17040000</v>
      </c>
      <c r="H60" s="28">
        <f>'Kostimi i Planit të Veprimit'!V182</f>
        <v>0</v>
      </c>
      <c r="I60" s="31">
        <f>SUM(G60:H60)</f>
        <v>17040000</v>
      </c>
      <c r="J60" s="28">
        <f>'Kostimi i Planit të Veprimit'!X182</f>
        <v>8520000</v>
      </c>
      <c r="K60" s="28">
        <f>'Kostimi i Planit të Veprimit'!Y182</f>
        <v>0</v>
      </c>
      <c r="L60" s="31">
        <f>SUM(J60:K60)</f>
        <v>8520000</v>
      </c>
      <c r="M60" s="28">
        <f>'Kostimi i Planit të Veprimit'!AA182</f>
        <v>8520000</v>
      </c>
      <c r="N60" s="28">
        <f>'Kostimi i Planit të Veprimit'!AB182</f>
        <v>0</v>
      </c>
      <c r="O60" s="31">
        <f>SUM(M60:N60)</f>
        <v>8520000</v>
      </c>
      <c r="P60" s="30">
        <f>'Kostimi i Planit të Veprimit'!AD182</f>
        <v>0</v>
      </c>
      <c r="Q60" s="30">
        <f>'Kostimi i Planit të Veprimit'!AE182</f>
        <v>0</v>
      </c>
      <c r="R60" s="31">
        <f>'Kostimi i Planit të Veprimit'!AG116</f>
        <v>0</v>
      </c>
      <c r="S60" s="31">
        <f>'Kostimi i Planit të Veprimit'!AH182</f>
        <v>0</v>
      </c>
      <c r="T60" s="42">
        <f>I60/123</f>
        <v>138536.58536585365</v>
      </c>
    </row>
    <row r="61" spans="2:21" ht="51.75" customHeight="1" thickBot="1" x14ac:dyDescent="0.3">
      <c r="B61" s="9" t="s">
        <v>324</v>
      </c>
      <c r="C61" s="8"/>
      <c r="D61" s="8"/>
      <c r="E61" s="8"/>
      <c r="F61" s="8"/>
      <c r="G61" s="44">
        <f t="shared" ref="G61:T61" si="27">SUM(G60:G60)</f>
        <v>17040000</v>
      </c>
      <c r="H61" s="44">
        <f t="shared" si="27"/>
        <v>0</v>
      </c>
      <c r="I61" s="44">
        <f t="shared" si="27"/>
        <v>17040000</v>
      </c>
      <c r="J61" s="44">
        <f t="shared" si="27"/>
        <v>8520000</v>
      </c>
      <c r="K61" s="44">
        <f t="shared" si="27"/>
        <v>0</v>
      </c>
      <c r="L61" s="44">
        <f t="shared" si="27"/>
        <v>8520000</v>
      </c>
      <c r="M61" s="44">
        <f t="shared" ref="M61:O61" si="28">SUM(M60:M60)</f>
        <v>8520000</v>
      </c>
      <c r="N61" s="44">
        <f t="shared" si="28"/>
        <v>0</v>
      </c>
      <c r="O61" s="44">
        <f t="shared" si="28"/>
        <v>8520000</v>
      </c>
      <c r="P61" s="44">
        <f t="shared" si="27"/>
        <v>0</v>
      </c>
      <c r="Q61" s="44">
        <f t="shared" si="27"/>
        <v>0</v>
      </c>
      <c r="R61" s="44">
        <f t="shared" si="27"/>
        <v>0</v>
      </c>
      <c r="S61" s="73">
        <f t="shared" si="27"/>
        <v>0</v>
      </c>
      <c r="T61" s="51">
        <f t="shared" si="27"/>
        <v>138536.58536585365</v>
      </c>
    </row>
    <row r="62" spans="2:21" ht="38.25" customHeight="1" thickBot="1" x14ac:dyDescent="0.35">
      <c r="B62" s="282" t="s">
        <v>316</v>
      </c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4"/>
    </row>
    <row r="63" spans="2:21" ht="52.5" customHeight="1" thickBot="1" x14ac:dyDescent="0.3">
      <c r="B63" s="294" t="s">
        <v>281</v>
      </c>
      <c r="C63" s="285" t="s">
        <v>59</v>
      </c>
      <c r="D63" s="286"/>
      <c r="E63" s="285" t="s">
        <v>65</v>
      </c>
      <c r="F63" s="286"/>
      <c r="G63" s="287" t="s">
        <v>282</v>
      </c>
      <c r="H63" s="288"/>
      <c r="I63" s="289"/>
      <c r="J63" s="285" t="s">
        <v>293</v>
      </c>
      <c r="K63" s="293"/>
      <c r="L63" s="293"/>
      <c r="M63" s="293"/>
      <c r="N63" s="293"/>
      <c r="O63" s="293"/>
      <c r="P63" s="293"/>
      <c r="Q63" s="293"/>
      <c r="R63" s="286"/>
      <c r="S63" s="297" t="s">
        <v>292</v>
      </c>
      <c r="T63" s="279" t="s">
        <v>459</v>
      </c>
    </row>
    <row r="64" spans="2:21" ht="51" customHeight="1" thickBot="1" x14ac:dyDescent="0.3">
      <c r="B64" s="295"/>
      <c r="C64" s="276" t="s">
        <v>61</v>
      </c>
      <c r="D64" s="276" t="s">
        <v>283</v>
      </c>
      <c r="E64" s="276" t="s">
        <v>284</v>
      </c>
      <c r="F64" s="276" t="s">
        <v>285</v>
      </c>
      <c r="G64" s="290"/>
      <c r="H64" s="291"/>
      <c r="I64" s="292"/>
      <c r="J64" s="285" t="s">
        <v>286</v>
      </c>
      <c r="K64" s="293"/>
      <c r="L64" s="286"/>
      <c r="M64" s="285" t="s">
        <v>456</v>
      </c>
      <c r="N64" s="293"/>
      <c r="O64" s="286"/>
      <c r="P64" s="285" t="s">
        <v>287</v>
      </c>
      <c r="Q64" s="293"/>
      <c r="R64" s="286"/>
      <c r="S64" s="298"/>
      <c r="T64" s="280"/>
    </row>
    <row r="65" spans="2:20" ht="84.75" customHeight="1" thickBot="1" x14ac:dyDescent="0.3">
      <c r="B65" s="296"/>
      <c r="C65" s="278"/>
      <c r="D65" s="278"/>
      <c r="E65" s="278"/>
      <c r="F65" s="278"/>
      <c r="G65" s="162" t="s">
        <v>38</v>
      </c>
      <c r="H65" s="164" t="s">
        <v>39</v>
      </c>
      <c r="I65" s="163" t="s">
        <v>42</v>
      </c>
      <c r="J65" s="162" t="s">
        <v>38</v>
      </c>
      <c r="K65" s="164" t="s">
        <v>39</v>
      </c>
      <c r="L65" s="163" t="s">
        <v>40</v>
      </c>
      <c r="M65" s="191" t="s">
        <v>38</v>
      </c>
      <c r="N65" s="190" t="s">
        <v>39</v>
      </c>
      <c r="O65" s="192" t="s">
        <v>40</v>
      </c>
      <c r="P65" s="162" t="s">
        <v>38</v>
      </c>
      <c r="Q65" s="164" t="s">
        <v>39</v>
      </c>
      <c r="R65" s="163" t="s">
        <v>41</v>
      </c>
      <c r="S65" s="163"/>
      <c r="T65" s="281"/>
    </row>
    <row r="66" spans="2:20" ht="92.25" customHeight="1" x14ac:dyDescent="0.25">
      <c r="B66" s="179" t="s">
        <v>342</v>
      </c>
      <c r="C66" s="1" t="s">
        <v>135</v>
      </c>
      <c r="D66" s="1" t="s">
        <v>134</v>
      </c>
      <c r="E66" s="6">
        <v>2022</v>
      </c>
      <c r="F66" s="6">
        <v>2025</v>
      </c>
      <c r="G66" s="28">
        <f>'Kostimi i Planit të Veprimit'!U192</f>
        <v>14000000</v>
      </c>
      <c r="H66" s="28">
        <f>'Kostimi i Planit të Veprimit'!V192</f>
        <v>0</v>
      </c>
      <c r="I66" s="31">
        <f>SUM(G66:H66)</f>
        <v>14000000</v>
      </c>
      <c r="J66" s="28">
        <f>'Kostimi i Planit të Veprimit'!X192</f>
        <v>7000000</v>
      </c>
      <c r="K66" s="28">
        <f>'Kostimi i Planit të Veprimit'!Y192</f>
        <v>0</v>
      </c>
      <c r="L66" s="31">
        <f>SUM(J66:K66)</f>
        <v>7000000</v>
      </c>
      <c r="M66" s="28">
        <f>'Kostimi i Planit të Veprimit'!AA192</f>
        <v>7000000</v>
      </c>
      <c r="N66" s="28">
        <f>'Kostimi i Planit të Veprimit'!AB192</f>
        <v>0</v>
      </c>
      <c r="O66" s="31">
        <f>SUM(M66:N66)</f>
        <v>7000000</v>
      </c>
      <c r="P66" s="30">
        <f>'Kostimi i Planit të Veprimit'!AD182</f>
        <v>0</v>
      </c>
      <c r="Q66" s="30">
        <f>'Kostimi i Planit të Veprimit'!AE182</f>
        <v>0</v>
      </c>
      <c r="R66" s="31" t="e">
        <f>'Kostimi i Planit të Veprimit'!#REF!</f>
        <v>#REF!</v>
      </c>
      <c r="S66" s="31">
        <f>'Kostimi i Planit të Veprimit'!AH182</f>
        <v>0</v>
      </c>
      <c r="T66" s="42">
        <f>I66/123</f>
        <v>113821.13821138212</v>
      </c>
    </row>
    <row r="67" spans="2:20" ht="36" customHeight="1" thickBot="1" x14ac:dyDescent="0.3">
      <c r="B67" s="9" t="s">
        <v>325</v>
      </c>
      <c r="C67" s="8"/>
      <c r="D67" s="8"/>
      <c r="E67" s="8"/>
      <c r="F67" s="8"/>
      <c r="G67" s="44">
        <f t="shared" ref="G67:T67" si="29">SUM(G66:G66)</f>
        <v>14000000</v>
      </c>
      <c r="H67" s="44">
        <f t="shared" si="29"/>
        <v>0</v>
      </c>
      <c r="I67" s="44">
        <f t="shared" si="29"/>
        <v>14000000</v>
      </c>
      <c r="J67" s="44">
        <f t="shared" si="29"/>
        <v>7000000</v>
      </c>
      <c r="K67" s="44">
        <f t="shared" si="29"/>
        <v>0</v>
      </c>
      <c r="L67" s="44">
        <f t="shared" si="29"/>
        <v>7000000</v>
      </c>
      <c r="M67" s="44">
        <f t="shared" ref="M67:O67" si="30">SUM(M66:M66)</f>
        <v>7000000</v>
      </c>
      <c r="N67" s="44">
        <f t="shared" si="30"/>
        <v>0</v>
      </c>
      <c r="O67" s="44">
        <f t="shared" si="30"/>
        <v>7000000</v>
      </c>
      <c r="P67" s="44">
        <f t="shared" si="29"/>
        <v>0</v>
      </c>
      <c r="Q67" s="44">
        <f t="shared" si="29"/>
        <v>0</v>
      </c>
      <c r="R67" s="44" t="e">
        <f t="shared" si="29"/>
        <v>#REF!</v>
      </c>
      <c r="S67" s="73">
        <f t="shared" si="29"/>
        <v>0</v>
      </c>
      <c r="T67" s="51">
        <f t="shared" si="29"/>
        <v>113821.13821138212</v>
      </c>
    </row>
    <row r="68" spans="2:20" ht="36" customHeight="1" thickBot="1" x14ac:dyDescent="0.35">
      <c r="B68" s="282" t="s">
        <v>317</v>
      </c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4"/>
    </row>
    <row r="69" spans="2:20" ht="36" customHeight="1" thickBot="1" x14ac:dyDescent="0.3">
      <c r="B69" s="294" t="s">
        <v>281</v>
      </c>
      <c r="C69" s="285" t="s">
        <v>59</v>
      </c>
      <c r="D69" s="286"/>
      <c r="E69" s="285" t="s">
        <v>65</v>
      </c>
      <c r="F69" s="286"/>
      <c r="G69" s="287" t="s">
        <v>282</v>
      </c>
      <c r="H69" s="288"/>
      <c r="I69" s="289"/>
      <c r="J69" s="285" t="s">
        <v>293</v>
      </c>
      <c r="K69" s="293"/>
      <c r="L69" s="293"/>
      <c r="M69" s="293"/>
      <c r="N69" s="293"/>
      <c r="O69" s="293"/>
      <c r="P69" s="293"/>
      <c r="Q69" s="293"/>
      <c r="R69" s="286"/>
      <c r="S69" s="276" t="s">
        <v>292</v>
      </c>
      <c r="T69" s="279" t="s">
        <v>459</v>
      </c>
    </row>
    <row r="70" spans="2:20" ht="49.5" customHeight="1" thickBot="1" x14ac:dyDescent="0.3">
      <c r="B70" s="295"/>
      <c r="C70" s="276" t="s">
        <v>61</v>
      </c>
      <c r="D70" s="276" t="s">
        <v>283</v>
      </c>
      <c r="E70" s="276" t="s">
        <v>284</v>
      </c>
      <c r="F70" s="276" t="s">
        <v>285</v>
      </c>
      <c r="G70" s="290"/>
      <c r="H70" s="291"/>
      <c r="I70" s="292"/>
      <c r="J70" s="285" t="s">
        <v>286</v>
      </c>
      <c r="K70" s="293"/>
      <c r="L70" s="286"/>
      <c r="M70" s="285" t="s">
        <v>456</v>
      </c>
      <c r="N70" s="293"/>
      <c r="O70" s="286"/>
      <c r="P70" s="285" t="s">
        <v>287</v>
      </c>
      <c r="Q70" s="293"/>
      <c r="R70" s="286"/>
      <c r="S70" s="277"/>
      <c r="T70" s="280"/>
    </row>
    <row r="71" spans="2:20" ht="81" customHeight="1" thickBot="1" x14ac:dyDescent="0.3">
      <c r="B71" s="296"/>
      <c r="C71" s="278"/>
      <c r="D71" s="278"/>
      <c r="E71" s="278"/>
      <c r="F71" s="278"/>
      <c r="G71" s="162" t="s">
        <v>38</v>
      </c>
      <c r="H71" s="164" t="s">
        <v>39</v>
      </c>
      <c r="I71" s="163" t="s">
        <v>42</v>
      </c>
      <c r="J71" s="162" t="s">
        <v>38</v>
      </c>
      <c r="K71" s="164" t="s">
        <v>39</v>
      </c>
      <c r="L71" s="163" t="s">
        <v>40</v>
      </c>
      <c r="M71" s="191" t="s">
        <v>38</v>
      </c>
      <c r="N71" s="190" t="s">
        <v>39</v>
      </c>
      <c r="O71" s="192" t="s">
        <v>40</v>
      </c>
      <c r="P71" s="162" t="s">
        <v>38</v>
      </c>
      <c r="Q71" s="164" t="s">
        <v>39</v>
      </c>
      <c r="R71" s="163" t="s">
        <v>41</v>
      </c>
      <c r="S71" s="278"/>
      <c r="T71" s="281"/>
    </row>
    <row r="72" spans="2:20" ht="71.25" customHeight="1" x14ac:dyDescent="0.25">
      <c r="B72" s="86" t="s">
        <v>343</v>
      </c>
      <c r="C72" s="1" t="s">
        <v>123</v>
      </c>
      <c r="D72" s="1" t="s">
        <v>140</v>
      </c>
      <c r="E72" s="6">
        <v>2022</v>
      </c>
      <c r="F72" s="6">
        <v>2025</v>
      </c>
      <c r="G72" s="28">
        <f>'Kostimi i Planit të Veprimit'!U202</f>
        <v>3600000</v>
      </c>
      <c r="H72" s="28">
        <f>'Kostimi i Planit të Veprimit'!V202</f>
        <v>0</v>
      </c>
      <c r="I72" s="31">
        <f>SUM(G72:H72)</f>
        <v>3600000</v>
      </c>
      <c r="J72" s="28">
        <f>'Kostimi i Planit të Veprimit'!X202</f>
        <v>1800000</v>
      </c>
      <c r="K72" s="28">
        <f>'Kostimi i Planit të Veprimit'!Y202</f>
        <v>0</v>
      </c>
      <c r="L72" s="31">
        <f>SUM(J72:K72)</f>
        <v>1800000</v>
      </c>
      <c r="M72" s="28">
        <f>'Kostimi i Planit të Veprimit'!AA202</f>
        <v>1800000</v>
      </c>
      <c r="N72" s="28">
        <f>'Kostimi i Planit të Veprimit'!AB202</f>
        <v>0</v>
      </c>
      <c r="O72" s="31">
        <f>SUM(M72:N72)</f>
        <v>1800000</v>
      </c>
      <c r="P72" s="30">
        <f>'Kostimi i Planit të Veprimit'!AD202</f>
        <v>0</v>
      </c>
      <c r="Q72" s="30">
        <f>'Kostimi i Planit të Veprimit'!AE202</f>
        <v>0</v>
      </c>
      <c r="R72" s="31">
        <f>'Kostimi i Planit të Veprimit'!AG131</f>
        <v>0</v>
      </c>
      <c r="S72" s="31">
        <f>'Kostimi i Planit të Veprimit'!AH202</f>
        <v>0</v>
      </c>
      <c r="T72" s="42">
        <f>I72/123</f>
        <v>29268.292682926829</v>
      </c>
    </row>
    <row r="73" spans="2:20" ht="36" customHeight="1" thickBot="1" x14ac:dyDescent="0.3">
      <c r="B73" s="9" t="s">
        <v>326</v>
      </c>
      <c r="C73" s="8"/>
      <c r="D73" s="8"/>
      <c r="E73" s="8"/>
      <c r="F73" s="8"/>
      <c r="G73" s="44">
        <f t="shared" ref="G73:T73" si="31">SUM(G72:G72)</f>
        <v>3600000</v>
      </c>
      <c r="H73" s="44">
        <f t="shared" si="31"/>
        <v>0</v>
      </c>
      <c r="I73" s="44">
        <f t="shared" si="31"/>
        <v>3600000</v>
      </c>
      <c r="J73" s="44">
        <f t="shared" si="31"/>
        <v>1800000</v>
      </c>
      <c r="K73" s="44">
        <f t="shared" si="31"/>
        <v>0</v>
      </c>
      <c r="L73" s="44">
        <f t="shared" si="31"/>
        <v>1800000</v>
      </c>
      <c r="M73" s="44">
        <f t="shared" ref="M73:O73" si="32">SUM(M72:M72)</f>
        <v>1800000</v>
      </c>
      <c r="N73" s="44">
        <f t="shared" si="32"/>
        <v>0</v>
      </c>
      <c r="O73" s="44">
        <f t="shared" si="32"/>
        <v>1800000</v>
      </c>
      <c r="P73" s="44">
        <f t="shared" si="31"/>
        <v>0</v>
      </c>
      <c r="Q73" s="44">
        <f t="shared" si="31"/>
        <v>0</v>
      </c>
      <c r="R73" s="44">
        <f t="shared" si="31"/>
        <v>0</v>
      </c>
      <c r="S73" s="73">
        <f t="shared" si="31"/>
        <v>0</v>
      </c>
      <c r="T73" s="51">
        <f t="shared" si="31"/>
        <v>29268.292682926829</v>
      </c>
    </row>
    <row r="74" spans="2:20" ht="36" customHeight="1" thickBot="1" x14ac:dyDescent="0.35">
      <c r="B74" s="282" t="s">
        <v>344</v>
      </c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4"/>
    </row>
    <row r="75" spans="2:20" ht="36" customHeight="1" thickBot="1" x14ac:dyDescent="0.3">
      <c r="B75" s="294" t="s">
        <v>281</v>
      </c>
      <c r="C75" s="285" t="s">
        <v>59</v>
      </c>
      <c r="D75" s="286"/>
      <c r="E75" s="285" t="s">
        <v>65</v>
      </c>
      <c r="F75" s="286"/>
      <c r="G75" s="287" t="s">
        <v>282</v>
      </c>
      <c r="H75" s="288"/>
      <c r="I75" s="289"/>
      <c r="J75" s="285" t="s">
        <v>293</v>
      </c>
      <c r="K75" s="293"/>
      <c r="L75" s="293"/>
      <c r="M75" s="293"/>
      <c r="N75" s="293"/>
      <c r="O75" s="293"/>
      <c r="P75" s="293"/>
      <c r="Q75" s="293"/>
      <c r="R75" s="286"/>
      <c r="S75" s="276" t="s">
        <v>292</v>
      </c>
      <c r="T75" s="279" t="s">
        <v>459</v>
      </c>
    </row>
    <row r="76" spans="2:20" ht="45.75" customHeight="1" thickBot="1" x14ac:dyDescent="0.3">
      <c r="B76" s="295"/>
      <c r="C76" s="276" t="s">
        <v>61</v>
      </c>
      <c r="D76" s="276" t="s">
        <v>283</v>
      </c>
      <c r="E76" s="276" t="s">
        <v>284</v>
      </c>
      <c r="F76" s="276" t="s">
        <v>285</v>
      </c>
      <c r="G76" s="290"/>
      <c r="H76" s="291"/>
      <c r="I76" s="292"/>
      <c r="J76" s="285" t="s">
        <v>286</v>
      </c>
      <c r="K76" s="293"/>
      <c r="L76" s="286"/>
      <c r="M76" s="285" t="s">
        <v>456</v>
      </c>
      <c r="N76" s="293"/>
      <c r="O76" s="286"/>
      <c r="P76" s="285" t="s">
        <v>287</v>
      </c>
      <c r="Q76" s="293"/>
      <c r="R76" s="286"/>
      <c r="S76" s="277"/>
      <c r="T76" s="280"/>
    </row>
    <row r="77" spans="2:20" ht="56.25" customHeight="1" thickBot="1" x14ac:dyDescent="0.3">
      <c r="B77" s="296"/>
      <c r="C77" s="278"/>
      <c r="D77" s="278"/>
      <c r="E77" s="278"/>
      <c r="F77" s="278"/>
      <c r="G77" s="162" t="s">
        <v>38</v>
      </c>
      <c r="H77" s="164" t="s">
        <v>39</v>
      </c>
      <c r="I77" s="163" t="s">
        <v>42</v>
      </c>
      <c r="J77" s="162" t="s">
        <v>38</v>
      </c>
      <c r="K77" s="164" t="s">
        <v>39</v>
      </c>
      <c r="L77" s="163" t="s">
        <v>40</v>
      </c>
      <c r="M77" s="191" t="s">
        <v>38</v>
      </c>
      <c r="N77" s="190" t="s">
        <v>39</v>
      </c>
      <c r="O77" s="192" t="s">
        <v>40</v>
      </c>
      <c r="P77" s="162" t="s">
        <v>38</v>
      </c>
      <c r="Q77" s="164" t="s">
        <v>39</v>
      </c>
      <c r="R77" s="163" t="s">
        <v>41</v>
      </c>
      <c r="S77" s="278"/>
      <c r="T77" s="281"/>
    </row>
    <row r="78" spans="2:20" ht="62.25" customHeight="1" x14ac:dyDescent="0.25">
      <c r="B78" s="179" t="s">
        <v>345</v>
      </c>
      <c r="C78" s="1" t="s">
        <v>134</v>
      </c>
      <c r="D78" s="1" t="s">
        <v>145</v>
      </c>
      <c r="E78" s="6">
        <v>2022</v>
      </c>
      <c r="F78" s="6">
        <v>2025</v>
      </c>
      <c r="G78" s="28">
        <f>'Kostimi i Planit të Veprimit'!U213</f>
        <v>56000</v>
      </c>
      <c r="H78" s="28">
        <f>'Kostimi i Planit të Veprimit'!V213</f>
        <v>0</v>
      </c>
      <c r="I78" s="31">
        <f>SUM(G78:H78)</f>
        <v>56000</v>
      </c>
      <c r="J78" s="28">
        <f>'Kostimi i Planit të Veprimit'!X213</f>
        <v>28000</v>
      </c>
      <c r="K78" s="28">
        <f>'Kostimi i Planit të Veprimit'!Y213</f>
        <v>0</v>
      </c>
      <c r="L78" s="31">
        <f>SUM(J78:K78)</f>
        <v>28000</v>
      </c>
      <c r="M78" s="28">
        <f>'Kostimi i Planit të Veprimit'!AA213</f>
        <v>28000</v>
      </c>
      <c r="N78" s="28">
        <f>'Kostimi i Planit të Veprimit'!AB213</f>
        <v>0</v>
      </c>
      <c r="O78" s="31">
        <f>SUM(M78:N78)</f>
        <v>28000</v>
      </c>
      <c r="P78" s="30">
        <f>'Kostimi i Planit të Veprimit'!AD213</f>
        <v>0</v>
      </c>
      <c r="Q78" s="30">
        <f>'Kostimi i Planit të Veprimit'!AE213</f>
        <v>0</v>
      </c>
      <c r="R78" s="31">
        <f>'Kostimi i Planit të Veprimit'!AG135</f>
        <v>0</v>
      </c>
      <c r="S78" s="31">
        <f>'Kostimi i Planit të Veprimit'!AH217</f>
        <v>0</v>
      </c>
      <c r="T78" s="42">
        <f>I78/123</f>
        <v>455.28455284552848</v>
      </c>
    </row>
    <row r="79" spans="2:20" ht="81.75" customHeight="1" x14ac:dyDescent="0.25">
      <c r="B79" s="179" t="s">
        <v>346</v>
      </c>
      <c r="C79" s="1" t="s">
        <v>167</v>
      </c>
      <c r="D79" s="1" t="s">
        <v>168</v>
      </c>
      <c r="E79" s="6">
        <v>2022</v>
      </c>
      <c r="F79" s="6">
        <v>2025</v>
      </c>
      <c r="G79" s="28">
        <f>'Kostimi i Planit të Veprimit'!U217</f>
        <v>18520000</v>
      </c>
      <c r="H79" s="28">
        <f>'Kostimi i Planit të Veprimit'!V217</f>
        <v>0</v>
      </c>
      <c r="I79" s="31">
        <f>SUM(G79:H79)</f>
        <v>18520000</v>
      </c>
      <c r="J79" s="28">
        <f>'Kostimi i Planit të Veprimit'!X217</f>
        <v>9260000</v>
      </c>
      <c r="K79" s="28">
        <f>'Kostimi i Planit të Veprimit'!Y217</f>
        <v>0</v>
      </c>
      <c r="L79" s="28">
        <f>'Kostimi i Planit të Veprimit'!Z217</f>
        <v>9260000</v>
      </c>
      <c r="M79" s="28">
        <f>'Kostimi i Planit të Veprimit'!AA217</f>
        <v>9260000</v>
      </c>
      <c r="N79" s="28">
        <f>'Kostimi i Planit të Veprimit'!AB217</f>
        <v>0</v>
      </c>
      <c r="O79" s="28">
        <f>'Kostimi i Planit të Veprimit'!AC217</f>
        <v>9260000</v>
      </c>
      <c r="P79" s="30">
        <f>'Kostimi i Planit të Veprimit'!AD217</f>
        <v>0</v>
      </c>
      <c r="Q79" s="30">
        <f>'Kostimi i Planit të Veprimit'!AE217</f>
        <v>0</v>
      </c>
      <c r="R79" s="31">
        <f>'Kostimi i Planit të Veprimit'!AG147</f>
        <v>0</v>
      </c>
      <c r="S79" s="31">
        <f>'Kostimi i Planit të Veprimit'!AH217</f>
        <v>0</v>
      </c>
      <c r="T79" s="42">
        <f>I79/123</f>
        <v>150569.1056910569</v>
      </c>
    </row>
    <row r="80" spans="2:20" ht="36" customHeight="1" thickBot="1" x14ac:dyDescent="0.3">
      <c r="B80" s="9" t="s">
        <v>327</v>
      </c>
      <c r="C80" s="8"/>
      <c r="D80" s="8"/>
      <c r="E80" s="8"/>
      <c r="F80" s="8"/>
      <c r="G80" s="44">
        <f t="shared" ref="G80:T80" si="33">SUM(G78:G79)</f>
        <v>18576000</v>
      </c>
      <c r="H80" s="44">
        <f t="shared" si="33"/>
        <v>0</v>
      </c>
      <c r="I80" s="44">
        <f t="shared" si="33"/>
        <v>18576000</v>
      </c>
      <c r="J80" s="44">
        <f t="shared" si="33"/>
        <v>9288000</v>
      </c>
      <c r="K80" s="44">
        <f t="shared" si="33"/>
        <v>0</v>
      </c>
      <c r="L80" s="44">
        <f t="shared" si="33"/>
        <v>9288000</v>
      </c>
      <c r="M80" s="44">
        <f t="shared" ref="M80:O80" si="34">SUM(M78:M79)</f>
        <v>9288000</v>
      </c>
      <c r="N80" s="44">
        <f t="shared" si="34"/>
        <v>0</v>
      </c>
      <c r="O80" s="44">
        <f t="shared" si="34"/>
        <v>9288000</v>
      </c>
      <c r="P80" s="44">
        <f t="shared" si="33"/>
        <v>0</v>
      </c>
      <c r="Q80" s="44">
        <f t="shared" si="33"/>
        <v>0</v>
      </c>
      <c r="R80" s="44">
        <f t="shared" si="33"/>
        <v>0</v>
      </c>
      <c r="S80" s="73">
        <f t="shared" si="33"/>
        <v>0</v>
      </c>
      <c r="T80" s="51">
        <f t="shared" si="33"/>
        <v>151024.39024390242</v>
      </c>
    </row>
    <row r="81" spans="2:23" ht="36" customHeight="1" thickBot="1" x14ac:dyDescent="0.35">
      <c r="B81" s="282" t="s">
        <v>318</v>
      </c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4"/>
    </row>
    <row r="82" spans="2:23" ht="36" customHeight="1" thickBot="1" x14ac:dyDescent="0.3">
      <c r="B82" s="294" t="s">
        <v>281</v>
      </c>
      <c r="C82" s="285" t="s">
        <v>59</v>
      </c>
      <c r="D82" s="286"/>
      <c r="E82" s="285" t="s">
        <v>65</v>
      </c>
      <c r="F82" s="286"/>
      <c r="G82" s="287" t="s">
        <v>282</v>
      </c>
      <c r="H82" s="288"/>
      <c r="I82" s="289"/>
      <c r="J82" s="285" t="s">
        <v>293</v>
      </c>
      <c r="K82" s="293"/>
      <c r="L82" s="293"/>
      <c r="M82" s="293"/>
      <c r="N82" s="293"/>
      <c r="O82" s="293"/>
      <c r="P82" s="293"/>
      <c r="Q82" s="293"/>
      <c r="R82" s="286"/>
      <c r="S82" s="276" t="s">
        <v>292</v>
      </c>
      <c r="T82" s="279" t="s">
        <v>459</v>
      </c>
    </row>
    <row r="83" spans="2:23" ht="56.25" customHeight="1" thickBot="1" x14ac:dyDescent="0.3">
      <c r="B83" s="295"/>
      <c r="C83" s="276" t="s">
        <v>61</v>
      </c>
      <c r="D83" s="276" t="s">
        <v>283</v>
      </c>
      <c r="E83" s="276" t="s">
        <v>284</v>
      </c>
      <c r="F83" s="276" t="s">
        <v>285</v>
      </c>
      <c r="G83" s="290"/>
      <c r="H83" s="291"/>
      <c r="I83" s="292"/>
      <c r="J83" s="285" t="s">
        <v>286</v>
      </c>
      <c r="K83" s="293"/>
      <c r="L83" s="286"/>
      <c r="M83" s="285" t="s">
        <v>456</v>
      </c>
      <c r="N83" s="293"/>
      <c r="O83" s="286"/>
      <c r="P83" s="285" t="s">
        <v>287</v>
      </c>
      <c r="Q83" s="293"/>
      <c r="R83" s="286"/>
      <c r="S83" s="277"/>
      <c r="T83" s="280"/>
    </row>
    <row r="84" spans="2:23" ht="87" customHeight="1" thickBot="1" x14ac:dyDescent="0.3">
      <c r="B84" s="296"/>
      <c r="C84" s="278"/>
      <c r="D84" s="278"/>
      <c r="E84" s="278"/>
      <c r="F84" s="278"/>
      <c r="G84" s="162" t="s">
        <v>38</v>
      </c>
      <c r="H84" s="164" t="s">
        <v>39</v>
      </c>
      <c r="I84" s="163" t="s">
        <v>42</v>
      </c>
      <c r="J84" s="162" t="s">
        <v>38</v>
      </c>
      <c r="K84" s="164" t="s">
        <v>39</v>
      </c>
      <c r="L84" s="163" t="s">
        <v>40</v>
      </c>
      <c r="M84" s="191" t="s">
        <v>38</v>
      </c>
      <c r="N84" s="190" t="s">
        <v>39</v>
      </c>
      <c r="O84" s="192" t="s">
        <v>40</v>
      </c>
      <c r="P84" s="162" t="s">
        <v>38</v>
      </c>
      <c r="Q84" s="164" t="s">
        <v>39</v>
      </c>
      <c r="R84" s="163" t="s">
        <v>41</v>
      </c>
      <c r="S84" s="278"/>
      <c r="T84" s="281"/>
    </row>
    <row r="85" spans="2:23" ht="90.75" customHeight="1" x14ac:dyDescent="0.25">
      <c r="B85" s="86" t="s">
        <v>347</v>
      </c>
      <c r="C85" s="1" t="s">
        <v>81</v>
      </c>
      <c r="D85" s="1"/>
      <c r="E85" s="6">
        <v>2022</v>
      </c>
      <c r="F85" s="6">
        <v>2025</v>
      </c>
      <c r="G85" s="30">
        <f>'Kostimi i Planit të Veprimit'!U226</f>
        <v>3936000</v>
      </c>
      <c r="H85" s="30">
        <f>'Kostimi i Planit të Veprimit'!V226</f>
        <v>0</v>
      </c>
      <c r="I85" s="31">
        <f>SUM(G85:H85)</f>
        <v>3936000</v>
      </c>
      <c r="J85" s="30">
        <f>'Kostimi i Planit të Veprimit'!X226</f>
        <v>1968000</v>
      </c>
      <c r="K85" s="30">
        <f>'Kostimi i Planit të Veprimit'!Y226</f>
        <v>0</v>
      </c>
      <c r="L85" s="31">
        <f>SUM(J85:K85)</f>
        <v>1968000</v>
      </c>
      <c r="M85" s="30">
        <f>'Kostimi i Planit të Veprimit'!AA226</f>
        <v>1968000</v>
      </c>
      <c r="N85" s="30">
        <f>'Kostimi i Planit të Veprimit'!AB226</f>
        <v>0</v>
      </c>
      <c r="O85" s="31">
        <f>SUM(M85:N85)</f>
        <v>1968000</v>
      </c>
      <c r="P85" s="30">
        <f>'Kostimi i Planit të Veprimit'!AD226</f>
        <v>0</v>
      </c>
      <c r="Q85" s="30">
        <f>'Kostimi i Planit të Veprimit'!AE226</f>
        <v>0</v>
      </c>
      <c r="R85" s="31">
        <f>SUM(P85:Q85)</f>
        <v>0</v>
      </c>
      <c r="S85" s="31">
        <f>'Kostimi i Planit të Veprimit'!AH226</f>
        <v>0</v>
      </c>
      <c r="T85" s="42">
        <f>I85/123</f>
        <v>32000</v>
      </c>
    </row>
    <row r="86" spans="2:23" ht="36" customHeight="1" thickBot="1" x14ac:dyDescent="0.3">
      <c r="B86" s="9" t="s">
        <v>328</v>
      </c>
      <c r="C86" s="8"/>
      <c r="D86" s="8"/>
      <c r="E86" s="8"/>
      <c r="F86" s="8"/>
      <c r="G86" s="44">
        <f t="shared" ref="G86:T86" si="35">SUM(G85:G85)</f>
        <v>3936000</v>
      </c>
      <c r="H86" s="44">
        <f t="shared" si="35"/>
        <v>0</v>
      </c>
      <c r="I86" s="44">
        <f>SUM(I85:I85)</f>
        <v>3936000</v>
      </c>
      <c r="J86" s="44">
        <f t="shared" si="35"/>
        <v>1968000</v>
      </c>
      <c r="K86" s="44">
        <f t="shared" si="35"/>
        <v>0</v>
      </c>
      <c r="L86" s="44">
        <f t="shared" si="35"/>
        <v>1968000</v>
      </c>
      <c r="M86" s="44">
        <f t="shared" ref="M86:O86" si="36">SUM(M85:M85)</f>
        <v>1968000</v>
      </c>
      <c r="N86" s="44">
        <f t="shared" si="36"/>
        <v>0</v>
      </c>
      <c r="O86" s="44">
        <f t="shared" si="36"/>
        <v>1968000</v>
      </c>
      <c r="P86" s="44">
        <f t="shared" si="35"/>
        <v>0</v>
      </c>
      <c r="Q86" s="44">
        <f t="shared" si="35"/>
        <v>0</v>
      </c>
      <c r="R86" s="44">
        <f t="shared" si="35"/>
        <v>0</v>
      </c>
      <c r="S86" s="73">
        <f t="shared" si="35"/>
        <v>0</v>
      </c>
      <c r="T86" s="51">
        <f t="shared" si="35"/>
        <v>32000</v>
      </c>
    </row>
    <row r="87" spans="2:23" s="156" customFormat="1" ht="36" customHeight="1" thickBot="1" x14ac:dyDescent="0.35">
      <c r="B87" s="282" t="s">
        <v>319</v>
      </c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4"/>
      <c r="V87" s="157"/>
      <c r="W87" s="157"/>
    </row>
    <row r="88" spans="2:23" ht="51.75" customHeight="1" thickBot="1" x14ac:dyDescent="0.3">
      <c r="B88" s="294" t="s">
        <v>281</v>
      </c>
      <c r="C88" s="285" t="s">
        <v>59</v>
      </c>
      <c r="D88" s="286"/>
      <c r="E88" s="285" t="s">
        <v>65</v>
      </c>
      <c r="F88" s="286"/>
      <c r="G88" s="287" t="s">
        <v>282</v>
      </c>
      <c r="H88" s="288"/>
      <c r="I88" s="289"/>
      <c r="J88" s="285" t="s">
        <v>293</v>
      </c>
      <c r="K88" s="293"/>
      <c r="L88" s="293"/>
      <c r="M88" s="293"/>
      <c r="N88" s="293"/>
      <c r="O88" s="293"/>
      <c r="P88" s="293"/>
      <c r="Q88" s="293"/>
      <c r="R88" s="286"/>
      <c r="S88" s="276" t="s">
        <v>292</v>
      </c>
      <c r="T88" s="279" t="s">
        <v>459</v>
      </c>
    </row>
    <row r="89" spans="2:23" ht="32.25" thickBot="1" x14ac:dyDescent="0.3">
      <c r="B89" s="295"/>
      <c r="C89" s="276" t="s">
        <v>61</v>
      </c>
      <c r="D89" s="276" t="s">
        <v>283</v>
      </c>
      <c r="E89" s="276" t="s">
        <v>284</v>
      </c>
      <c r="F89" s="276" t="s">
        <v>285</v>
      </c>
      <c r="G89" s="290"/>
      <c r="H89" s="291"/>
      <c r="I89" s="292"/>
      <c r="J89" s="285" t="s">
        <v>286</v>
      </c>
      <c r="K89" s="293"/>
      <c r="L89" s="286"/>
      <c r="M89" s="285" t="s">
        <v>456</v>
      </c>
      <c r="N89" s="293"/>
      <c r="O89" s="286"/>
      <c r="P89" s="285" t="s">
        <v>287</v>
      </c>
      <c r="Q89" s="293"/>
      <c r="R89" s="286"/>
      <c r="S89" s="277"/>
      <c r="T89" s="280"/>
      <c r="U89" s="13" t="s">
        <v>29</v>
      </c>
    </row>
    <row r="90" spans="2:23" ht="41.25" customHeight="1" thickBot="1" x14ac:dyDescent="0.3">
      <c r="B90" s="296"/>
      <c r="C90" s="278"/>
      <c r="D90" s="278"/>
      <c r="E90" s="278"/>
      <c r="F90" s="278"/>
      <c r="G90" s="162" t="s">
        <v>38</v>
      </c>
      <c r="H90" s="164" t="s">
        <v>39</v>
      </c>
      <c r="I90" s="163" t="s">
        <v>42</v>
      </c>
      <c r="J90" s="162" t="s">
        <v>38</v>
      </c>
      <c r="K90" s="164" t="s">
        <v>39</v>
      </c>
      <c r="L90" s="163" t="s">
        <v>40</v>
      </c>
      <c r="M90" s="191" t="s">
        <v>38</v>
      </c>
      <c r="N90" s="190" t="s">
        <v>39</v>
      </c>
      <c r="O90" s="192" t="s">
        <v>40</v>
      </c>
      <c r="P90" s="162" t="s">
        <v>38</v>
      </c>
      <c r="Q90" s="164" t="s">
        <v>39</v>
      </c>
      <c r="R90" s="163" t="s">
        <v>41</v>
      </c>
      <c r="S90" s="278"/>
      <c r="T90" s="281"/>
      <c r="U90" s="13"/>
    </row>
    <row r="91" spans="2:23" ht="43.5" customHeight="1" x14ac:dyDescent="0.25">
      <c r="B91" s="179" t="s">
        <v>348</v>
      </c>
      <c r="C91" s="1" t="s">
        <v>152</v>
      </c>
      <c r="D91" s="1"/>
      <c r="E91" s="6">
        <v>2022</v>
      </c>
      <c r="F91" s="6">
        <v>2025</v>
      </c>
      <c r="G91" s="30">
        <f>'Kostimi i Planit të Veprimit'!U235</f>
        <v>10520000</v>
      </c>
      <c r="H91" s="30">
        <f>'Kostimi i Planit të Veprimit'!V235</f>
        <v>0</v>
      </c>
      <c r="I91" s="31">
        <f>SUM(G91:H91)</f>
        <v>10520000</v>
      </c>
      <c r="J91" s="30">
        <f>'Kostimi i Planit të Veprimit'!X235</f>
        <v>5260000</v>
      </c>
      <c r="K91" s="30">
        <f>'Kostimi i Planit të Veprimit'!Y235</f>
        <v>0</v>
      </c>
      <c r="L91" s="31">
        <f>SUM(J91:K91)</f>
        <v>5260000</v>
      </c>
      <c r="M91" s="30">
        <f>'Kostimi i Planit të Veprimit'!AA235</f>
        <v>5260000</v>
      </c>
      <c r="N91" s="30">
        <f>'Kostimi i Planit të Veprimit'!AB235</f>
        <v>0</v>
      </c>
      <c r="O91" s="31">
        <f>SUM(M91:N91)</f>
        <v>5260000</v>
      </c>
      <c r="P91" s="30">
        <f>'Kostimi i Planit të Veprimit'!AD235</f>
        <v>0</v>
      </c>
      <c r="Q91" s="30">
        <f>'Kostimi i Planit të Veprimit'!AE235</f>
        <v>0</v>
      </c>
      <c r="R91" s="31">
        <f>SUM(P91:Q91)</f>
        <v>0</v>
      </c>
      <c r="S91" s="31">
        <f>'Kostimi i Planit të Veprimit'!AH235</f>
        <v>0</v>
      </c>
      <c r="T91" s="42">
        <f>I91/123</f>
        <v>85528.455284552852</v>
      </c>
      <c r="U91" s="11" t="s">
        <v>34</v>
      </c>
    </row>
    <row r="92" spans="2:23" ht="41.25" customHeight="1" x14ac:dyDescent="0.25">
      <c r="B92" s="179" t="s">
        <v>349</v>
      </c>
      <c r="C92" s="1" t="s">
        <v>153</v>
      </c>
      <c r="D92" s="1" t="s">
        <v>166</v>
      </c>
      <c r="E92" s="6">
        <v>2022</v>
      </c>
      <c r="F92" s="6">
        <v>2025</v>
      </c>
      <c r="G92" s="30">
        <f>'Kostimi i Planit të Veprimit'!U240</f>
        <v>10936000</v>
      </c>
      <c r="H92" s="30">
        <f>'Kostimi i Planit të Veprimit'!V240</f>
        <v>0</v>
      </c>
      <c r="I92" s="31">
        <f>SUM(G92:H92)</f>
        <v>10936000</v>
      </c>
      <c r="J92" s="30">
        <f>'Kostimi i Planit të Veprimit'!X240</f>
        <v>5468000</v>
      </c>
      <c r="K92" s="30">
        <f>'Kostimi i Planit të Veprimit'!Y240</f>
        <v>0</v>
      </c>
      <c r="L92" s="31">
        <f>SUM(J92:K92)</f>
        <v>5468000</v>
      </c>
      <c r="M92" s="30">
        <f>'Kostimi i Planit të Veprimit'!AA240</f>
        <v>5468000</v>
      </c>
      <c r="N92" s="30">
        <f>'Kostimi i Planit të Veprimit'!AB240</f>
        <v>0</v>
      </c>
      <c r="O92" s="31">
        <f>SUM(M92:N92)</f>
        <v>5468000</v>
      </c>
      <c r="P92" s="30">
        <f>'Kostimi i Planit të Veprimit'!AD240</f>
        <v>0</v>
      </c>
      <c r="Q92" s="30">
        <f>'Kostimi i Planit të Veprimit'!AE240</f>
        <v>0</v>
      </c>
      <c r="R92" s="31">
        <f>SUM(P92:Q92)</f>
        <v>0</v>
      </c>
      <c r="S92" s="31">
        <f>'Kostimi i Planit të Veprimit'!AH240</f>
        <v>0</v>
      </c>
      <c r="T92" s="42">
        <f>I92/123</f>
        <v>88910.569105691058</v>
      </c>
      <c r="U92" s="11" t="s">
        <v>34</v>
      </c>
    </row>
    <row r="93" spans="2:23" ht="53.25" customHeight="1" thickBot="1" x14ac:dyDescent="0.3">
      <c r="B93" s="7" t="s">
        <v>329</v>
      </c>
      <c r="C93" s="8"/>
      <c r="D93" s="8"/>
      <c r="E93" s="8"/>
      <c r="F93" s="8"/>
      <c r="G93" s="44">
        <f t="shared" ref="G93:S93" si="37">SUM(G91:G92)</f>
        <v>21456000</v>
      </c>
      <c r="H93" s="44">
        <f t="shared" si="37"/>
        <v>0</v>
      </c>
      <c r="I93" s="44">
        <f>SUM(I91:I92)</f>
        <v>21456000</v>
      </c>
      <c r="J93" s="44">
        <f t="shared" si="37"/>
        <v>10728000</v>
      </c>
      <c r="K93" s="44">
        <f t="shared" si="37"/>
        <v>0</v>
      </c>
      <c r="L93" s="44">
        <f t="shared" si="37"/>
        <v>10728000</v>
      </c>
      <c r="M93" s="44">
        <f t="shared" ref="M93:O93" si="38">SUM(M91:M92)</f>
        <v>10728000</v>
      </c>
      <c r="N93" s="44">
        <f t="shared" si="38"/>
        <v>0</v>
      </c>
      <c r="O93" s="44">
        <f t="shared" si="38"/>
        <v>10728000</v>
      </c>
      <c r="P93" s="44">
        <f t="shared" si="37"/>
        <v>0</v>
      </c>
      <c r="Q93" s="44">
        <f t="shared" si="37"/>
        <v>0</v>
      </c>
      <c r="R93" s="44">
        <f t="shared" si="37"/>
        <v>0</v>
      </c>
      <c r="S93" s="44">
        <f t="shared" si="37"/>
        <v>0</v>
      </c>
      <c r="T93" s="51">
        <f>SUM(T91:T92)</f>
        <v>174439.02439024393</v>
      </c>
      <c r="U93" s="12">
        <v>50000</v>
      </c>
    </row>
    <row r="94" spans="2:23" ht="51" customHeight="1" thickBot="1" x14ac:dyDescent="0.3">
      <c r="B94" s="168" t="s">
        <v>294</v>
      </c>
      <c r="C94" s="169"/>
      <c r="D94" s="169"/>
      <c r="E94" s="169"/>
      <c r="F94" s="169"/>
      <c r="G94" s="170">
        <f t="shared" ref="G94:T94" si="39">G10+G18+G24+G30+G37+G45+G55+G61+G67+G73+G80+G86+G93</f>
        <v>3196700015.1999998</v>
      </c>
      <c r="H94" s="170">
        <f t="shared" ca="1" si="39"/>
        <v>0</v>
      </c>
      <c r="I94" s="170">
        <f t="shared" ca="1" si="39"/>
        <v>3205625015.1999998</v>
      </c>
      <c r="J94" s="170">
        <f t="shared" si="39"/>
        <v>1648064338.4000001</v>
      </c>
      <c r="K94" s="170">
        <f t="shared" ca="1" si="39"/>
        <v>0</v>
      </c>
      <c r="L94" s="170">
        <f t="shared" ca="1" si="39"/>
        <v>1652529338.4000001</v>
      </c>
      <c r="M94" s="170">
        <f>M10+M18+M24+M30+M37+M45+M55+M61+M67+M73+M80+M86+M93</f>
        <v>1548635676.8</v>
      </c>
      <c r="N94" s="170">
        <f t="shared" ca="1" si="39"/>
        <v>0</v>
      </c>
      <c r="O94" s="170">
        <f t="shared" ca="1" si="39"/>
        <v>1553095676.8</v>
      </c>
      <c r="P94" s="170">
        <f t="shared" si="39"/>
        <v>0</v>
      </c>
      <c r="Q94" s="170">
        <f t="shared" si="39"/>
        <v>0</v>
      </c>
      <c r="R94" s="170" t="e">
        <f t="shared" si="39"/>
        <v>#REF!</v>
      </c>
      <c r="S94" s="170">
        <f t="shared" ca="1" si="39"/>
        <v>0</v>
      </c>
      <c r="T94" s="170">
        <f t="shared" ca="1" si="39"/>
        <v>26061991.993495934</v>
      </c>
    </row>
    <row r="96" spans="2:23" ht="28.5" customHeight="1" x14ac:dyDescent="0.25"/>
    <row r="97" spans="7:17" ht="36" customHeight="1" x14ac:dyDescent="0.25">
      <c r="G97" s="171"/>
      <c r="H97" s="171"/>
      <c r="I97" s="171"/>
      <c r="J97" s="172"/>
      <c r="K97" s="178" t="s">
        <v>52</v>
      </c>
      <c r="L97" s="178" t="s">
        <v>53</v>
      </c>
      <c r="P97" s="178" t="s">
        <v>330</v>
      </c>
    </row>
    <row r="98" spans="7:17" ht="36.75" customHeight="1" x14ac:dyDescent="0.25">
      <c r="G98" s="173" t="s">
        <v>295</v>
      </c>
      <c r="H98" s="174">
        <f ca="1">I94</f>
        <v>3205625015.1999998</v>
      </c>
      <c r="I98" s="171"/>
      <c r="J98" s="172" t="s">
        <v>460</v>
      </c>
      <c r="K98" s="172">
        <f>G10</f>
        <v>472600000</v>
      </c>
      <c r="L98" s="172">
        <f>H10</f>
        <v>0</v>
      </c>
      <c r="P98" s="172">
        <f>I10</f>
        <v>472600000</v>
      </c>
      <c r="Q98" s="41">
        <f ca="1">P98/P112*100</f>
        <v>14.742834790691022</v>
      </c>
    </row>
    <row r="99" spans="7:17" ht="30" customHeight="1" x14ac:dyDescent="0.25">
      <c r="G99" s="173" t="s">
        <v>286</v>
      </c>
      <c r="H99" s="174">
        <f ca="1">L94</f>
        <v>1652529338.4000001</v>
      </c>
      <c r="I99" s="175">
        <f ca="1">H99/H98*100</f>
        <v>51.550924720273258</v>
      </c>
      <c r="J99" s="172" t="s">
        <v>46</v>
      </c>
      <c r="K99" s="172">
        <f>G18</f>
        <v>611338400</v>
      </c>
      <c r="L99" s="172">
        <f>H18</f>
        <v>0</v>
      </c>
      <c r="P99" s="172">
        <f>I18</f>
        <v>611338400</v>
      </c>
      <c r="Q99" s="41">
        <f ca="1">P99/P112*100</f>
        <v>19.070802015246265</v>
      </c>
    </row>
    <row r="100" spans="7:17" ht="26.25" customHeight="1" x14ac:dyDescent="0.25">
      <c r="G100" s="173" t="s">
        <v>456</v>
      </c>
      <c r="H100" s="174">
        <f ca="1">O94</f>
        <v>1553095676.8</v>
      </c>
      <c r="I100" s="175">
        <f ca="1">H100/H98*100</f>
        <v>48.449075279726749</v>
      </c>
      <c r="J100" s="172" t="s">
        <v>47</v>
      </c>
      <c r="K100" s="172">
        <f>G24</f>
        <v>404025600</v>
      </c>
      <c r="L100" s="172">
        <f>H24</f>
        <v>0</v>
      </c>
      <c r="P100" s="172">
        <f>I24</f>
        <v>404025600</v>
      </c>
      <c r="Q100" s="41">
        <f ca="1">P100/P112*100</f>
        <v>12.603645095238713</v>
      </c>
    </row>
    <row r="101" spans="7:17" ht="30" customHeight="1" x14ac:dyDescent="0.25">
      <c r="G101" s="173" t="s">
        <v>296</v>
      </c>
      <c r="H101" s="174" t="e">
        <f>R94</f>
        <v>#REF!</v>
      </c>
      <c r="I101" s="175"/>
      <c r="J101" s="172" t="s">
        <v>48</v>
      </c>
      <c r="K101" s="172">
        <f>G30</f>
        <v>50000000</v>
      </c>
      <c r="L101" s="172">
        <f>H30</f>
        <v>0</v>
      </c>
      <c r="P101" s="172">
        <f>I30</f>
        <v>50000000</v>
      </c>
      <c r="Q101" s="41">
        <f ca="1">P101/P112*100</f>
        <v>1.5597582300773407</v>
      </c>
    </row>
    <row r="102" spans="7:17" ht="38.25" customHeight="1" x14ac:dyDescent="0.25">
      <c r="G102" s="173" t="s">
        <v>297</v>
      </c>
      <c r="H102" s="174">
        <f ca="1">H98-H99-H100-H101</f>
        <v>-2.384185791015625E-7</v>
      </c>
      <c r="I102" s="175"/>
      <c r="J102" s="172" t="s">
        <v>49</v>
      </c>
      <c r="K102" s="172">
        <f>G37</f>
        <v>566338400</v>
      </c>
      <c r="L102" s="172">
        <f>H37</f>
        <v>0</v>
      </c>
      <c r="P102" s="172">
        <f>I37</f>
        <v>566338400</v>
      </c>
      <c r="Q102" s="41">
        <f ca="1">P102/P112*100</f>
        <v>17.667019608176659</v>
      </c>
    </row>
    <row r="103" spans="7:17" ht="24.75" customHeight="1" x14ac:dyDescent="0.25">
      <c r="G103" s="171"/>
      <c r="H103" s="171"/>
      <c r="I103" s="171"/>
      <c r="J103" s="172" t="s">
        <v>50</v>
      </c>
      <c r="K103" s="172">
        <f>G45</f>
        <v>945475615.19999993</v>
      </c>
      <c r="L103" s="172">
        <f ca="1">H45</f>
        <v>0</v>
      </c>
      <c r="P103" s="172">
        <f ca="1">I45</f>
        <v>954400615.19999993</v>
      </c>
      <c r="Q103" s="41">
        <f ca="1">P103/P112*100</f>
        <v>29.772684286981537</v>
      </c>
    </row>
    <row r="104" spans="7:17" ht="24.75" customHeight="1" x14ac:dyDescent="0.25">
      <c r="G104" s="171"/>
      <c r="H104" s="171"/>
      <c r="I104" s="171"/>
      <c r="J104" s="172" t="s">
        <v>51</v>
      </c>
      <c r="K104" s="172">
        <f>G55</f>
        <v>68314000</v>
      </c>
      <c r="L104" s="172">
        <f>H55</f>
        <v>0</v>
      </c>
      <c r="P104" s="172">
        <f>I55</f>
        <v>68314000</v>
      </c>
      <c r="Q104" s="41">
        <f ca="1">P104/P112*100</f>
        <v>2.1310664745900691</v>
      </c>
    </row>
    <row r="105" spans="7:17" ht="24.75" customHeight="1" x14ac:dyDescent="0.25">
      <c r="G105" s="171"/>
      <c r="H105" s="171"/>
      <c r="I105" s="171"/>
      <c r="J105" s="172" t="s">
        <v>298</v>
      </c>
      <c r="K105" s="172">
        <f>G61</f>
        <v>17040000</v>
      </c>
      <c r="L105" s="172">
        <f>H61</f>
        <v>0</v>
      </c>
      <c r="P105" s="172">
        <f>I61</f>
        <v>17040000</v>
      </c>
      <c r="Q105" s="41">
        <f ca="1">P105/P112*100</f>
        <v>0.53156560481035764</v>
      </c>
    </row>
    <row r="106" spans="7:17" ht="24.75" customHeight="1" x14ac:dyDescent="0.25">
      <c r="G106" s="171"/>
      <c r="H106" s="171"/>
      <c r="I106" s="171"/>
      <c r="J106" s="172" t="s">
        <v>299</v>
      </c>
      <c r="K106" s="172">
        <f>G67</f>
        <v>14000000</v>
      </c>
      <c r="L106" s="172">
        <f>H67</f>
        <v>0</v>
      </c>
      <c r="P106" s="172">
        <f>I67</f>
        <v>14000000</v>
      </c>
      <c r="Q106" s="41">
        <f ca="1">P106/P112*100</f>
        <v>0.43673230442165545</v>
      </c>
    </row>
    <row r="107" spans="7:17" ht="24.75" customHeight="1" x14ac:dyDescent="0.25">
      <c r="G107" s="171"/>
      <c r="H107" s="171"/>
      <c r="I107" s="171"/>
      <c r="J107" s="172" t="s">
        <v>300</v>
      </c>
      <c r="K107" s="172">
        <f>G73</f>
        <v>3600000</v>
      </c>
      <c r="L107" s="172">
        <f>H73</f>
        <v>0</v>
      </c>
      <c r="P107" s="172">
        <f>I73</f>
        <v>3600000</v>
      </c>
      <c r="Q107" s="41">
        <f ca="1">P107/P112*100</f>
        <v>0.11230259256556853</v>
      </c>
    </row>
    <row r="108" spans="7:17" ht="24.75" customHeight="1" x14ac:dyDescent="0.25">
      <c r="G108" s="171"/>
      <c r="H108" s="171"/>
      <c r="I108" s="171"/>
      <c r="J108" s="172" t="s">
        <v>301</v>
      </c>
      <c r="K108" s="172">
        <f>G80</f>
        <v>18576000</v>
      </c>
      <c r="L108" s="172">
        <f>H80</f>
        <v>0</v>
      </c>
      <c r="P108" s="172">
        <f>I80</f>
        <v>18576000</v>
      </c>
      <c r="Q108" s="41">
        <f ca="1">P108/P112*100</f>
        <v>0.57948137763833363</v>
      </c>
    </row>
    <row r="109" spans="7:17" ht="24.75" customHeight="1" x14ac:dyDescent="0.25">
      <c r="G109" s="171"/>
      <c r="H109" s="171"/>
      <c r="I109" s="171"/>
      <c r="J109" s="172" t="s">
        <v>302</v>
      </c>
      <c r="K109" s="172">
        <f>G86</f>
        <v>3936000</v>
      </c>
      <c r="L109" s="172">
        <f>H86</f>
        <v>0</v>
      </c>
      <c r="P109" s="172">
        <f>I86</f>
        <v>3936000</v>
      </c>
      <c r="Q109" s="41">
        <f ca="1">P109/P112*100</f>
        <v>0.12278416787168825</v>
      </c>
    </row>
    <row r="110" spans="7:17" ht="24.75" customHeight="1" x14ac:dyDescent="0.25">
      <c r="G110" s="171"/>
      <c r="H110" s="171"/>
      <c r="I110" s="171"/>
      <c r="J110" s="172" t="s">
        <v>303</v>
      </c>
      <c r="K110" s="172">
        <f>G93</f>
        <v>21456000</v>
      </c>
      <c r="L110" s="172">
        <f>H93</f>
        <v>0</v>
      </c>
      <c r="P110" s="172">
        <f>I93</f>
        <v>21456000</v>
      </c>
      <c r="Q110" s="41">
        <f ca="1">P110/P112*100</f>
        <v>0.66932345169078844</v>
      </c>
    </row>
    <row r="111" spans="7:17" ht="24.75" customHeight="1" x14ac:dyDescent="0.25">
      <c r="G111" s="171"/>
      <c r="H111" s="171"/>
      <c r="I111" s="171"/>
      <c r="J111" s="171"/>
      <c r="K111" s="171"/>
      <c r="L111" s="171"/>
      <c r="P111" s="171"/>
    </row>
    <row r="112" spans="7:17" ht="24.75" customHeight="1" x14ac:dyDescent="0.25">
      <c r="G112" s="171"/>
      <c r="H112" s="171"/>
      <c r="I112" s="171"/>
      <c r="J112" s="171"/>
      <c r="K112" s="171"/>
      <c r="L112" s="171"/>
      <c r="P112" s="171">
        <f ca="1">SUM(P98:P110)</f>
        <v>3205625015.1999998</v>
      </c>
    </row>
    <row r="113" spans="7:16" ht="24.75" customHeight="1" x14ac:dyDescent="0.25">
      <c r="G113" s="176" t="s">
        <v>43</v>
      </c>
      <c r="H113" s="176">
        <f>G94</f>
        <v>3196700015.1999998</v>
      </c>
      <c r="I113" s="175"/>
      <c r="J113" s="171"/>
      <c r="K113" s="171"/>
      <c r="L113" s="171"/>
      <c r="P113" s="171"/>
    </row>
    <row r="114" spans="7:16" ht="24.75" customHeight="1" x14ac:dyDescent="0.25">
      <c r="G114" s="176" t="s">
        <v>44</v>
      </c>
      <c r="H114" s="176">
        <f ca="1">H94</f>
        <v>0</v>
      </c>
      <c r="I114" s="175"/>
      <c r="J114" s="171"/>
      <c r="K114" s="171"/>
      <c r="L114" s="171"/>
      <c r="P114" s="171"/>
    </row>
    <row r="115" spans="7:16" ht="24.75" customHeight="1" x14ac:dyDescent="0.25">
      <c r="G115" s="176" t="s">
        <v>45</v>
      </c>
      <c r="H115" s="176">
        <f ca="1">I94</f>
        <v>3205625015.1999998</v>
      </c>
      <c r="I115" s="171"/>
      <c r="J115" s="171"/>
      <c r="K115" s="171"/>
      <c r="L115" s="171"/>
      <c r="P115" s="171"/>
    </row>
    <row r="116" spans="7:16" ht="24.75" customHeight="1" x14ac:dyDescent="0.25">
      <c r="G116" s="171"/>
      <c r="H116" s="171"/>
      <c r="I116" s="171"/>
      <c r="J116" s="171"/>
      <c r="K116" s="171"/>
      <c r="L116" s="171"/>
      <c r="P116" s="171"/>
    </row>
    <row r="117" spans="7:16" ht="15.75" x14ac:dyDescent="0.25">
      <c r="G117" s="171"/>
      <c r="H117" s="177"/>
      <c r="I117" s="171"/>
      <c r="J117" s="171"/>
      <c r="K117" s="171"/>
      <c r="L117" s="171"/>
      <c r="P117" s="171"/>
    </row>
    <row r="118" spans="7:16" ht="15.75" x14ac:dyDescent="0.25">
      <c r="G118" s="171"/>
      <c r="H118" s="171"/>
      <c r="I118" s="171"/>
      <c r="J118" s="171"/>
      <c r="K118" s="171"/>
      <c r="L118" s="171"/>
      <c r="P118" s="171"/>
    </row>
  </sheetData>
  <mergeCells count="195">
    <mergeCell ref="M89:O89"/>
    <mergeCell ref="M13:O13"/>
    <mergeCell ref="M21:O21"/>
    <mergeCell ref="M27:O27"/>
    <mergeCell ref="M33:O33"/>
    <mergeCell ref="M40:O40"/>
    <mergeCell ref="M48:O48"/>
    <mergeCell ref="M58:O58"/>
    <mergeCell ref="M64:O64"/>
    <mergeCell ref="M70:O70"/>
    <mergeCell ref="B46:T46"/>
    <mergeCell ref="B47:B49"/>
    <mergeCell ref="C48:C49"/>
    <mergeCell ref="D48:D49"/>
    <mergeCell ref="E48:E49"/>
    <mergeCell ref="F48:F49"/>
    <mergeCell ref="B38:T38"/>
    <mergeCell ref="C83:C84"/>
    <mergeCell ref="D83:D84"/>
    <mergeCell ref="E83:E84"/>
    <mergeCell ref="F83:F84"/>
    <mergeCell ref="J83:L83"/>
    <mergeCell ref="P83:R83"/>
    <mergeCell ref="B82:B84"/>
    <mergeCell ref="C82:D82"/>
    <mergeCell ref="E82:F82"/>
    <mergeCell ref="G82:I83"/>
    <mergeCell ref="J82:R82"/>
    <mergeCell ref="M83:O83"/>
    <mergeCell ref="C76:C77"/>
    <mergeCell ref="D76:D77"/>
    <mergeCell ref="E76:E77"/>
    <mergeCell ref="F76:F77"/>
    <mergeCell ref="J76:L76"/>
    <mergeCell ref="P76:R76"/>
    <mergeCell ref="B75:B77"/>
    <mergeCell ref="C75:D75"/>
    <mergeCell ref="E75:F75"/>
    <mergeCell ref="G75:I76"/>
    <mergeCell ref="J75:R75"/>
    <mergeCell ref="M76:O76"/>
    <mergeCell ref="C70:C71"/>
    <mergeCell ref="D70:D71"/>
    <mergeCell ref="E70:E71"/>
    <mergeCell ref="F70:F71"/>
    <mergeCell ref="J70:L70"/>
    <mergeCell ref="P70:R70"/>
    <mergeCell ref="B69:B71"/>
    <mergeCell ref="C69:D69"/>
    <mergeCell ref="E69:F69"/>
    <mergeCell ref="G69:I70"/>
    <mergeCell ref="J69:R69"/>
    <mergeCell ref="G63:I64"/>
    <mergeCell ref="J63:R63"/>
    <mergeCell ref="S63:S64"/>
    <mergeCell ref="C64:C65"/>
    <mergeCell ref="D64:D65"/>
    <mergeCell ref="E64:E65"/>
    <mergeCell ref="F64:F65"/>
    <mergeCell ref="J64:L64"/>
    <mergeCell ref="P64:R64"/>
    <mergeCell ref="J89:L89"/>
    <mergeCell ref="P89:R89"/>
    <mergeCell ref="B57:B59"/>
    <mergeCell ref="C57:D57"/>
    <mergeCell ref="E57:F57"/>
    <mergeCell ref="G57:I58"/>
    <mergeCell ref="J57:R57"/>
    <mergeCell ref="C58:C59"/>
    <mergeCell ref="D58:D59"/>
    <mergeCell ref="E58:E59"/>
    <mergeCell ref="F58:F59"/>
    <mergeCell ref="J58:L58"/>
    <mergeCell ref="P58:R58"/>
    <mergeCell ref="B63:B65"/>
    <mergeCell ref="C88:D88"/>
    <mergeCell ref="E88:F88"/>
    <mergeCell ref="G88:I89"/>
    <mergeCell ref="J88:R88"/>
    <mergeCell ref="B88:B90"/>
    <mergeCell ref="C89:C90"/>
    <mergeCell ref="D89:D90"/>
    <mergeCell ref="E89:E90"/>
    <mergeCell ref="C63:D63"/>
    <mergeCell ref="E63:F63"/>
    <mergeCell ref="P48:R48"/>
    <mergeCell ref="B56:T56"/>
    <mergeCell ref="B19:T19"/>
    <mergeCell ref="C20:D20"/>
    <mergeCell ref="E20:F20"/>
    <mergeCell ref="J20:R20"/>
    <mergeCell ref="J21:L21"/>
    <mergeCell ref="P21:R21"/>
    <mergeCell ref="G20:I21"/>
    <mergeCell ref="B20:B22"/>
    <mergeCell ref="C21:C22"/>
    <mergeCell ref="D21:D22"/>
    <mergeCell ref="E21:E22"/>
    <mergeCell ref="F21:F22"/>
    <mergeCell ref="G26:I27"/>
    <mergeCell ref="J27:L27"/>
    <mergeCell ref="P27:R27"/>
    <mergeCell ref="B25:T25"/>
    <mergeCell ref="C26:D26"/>
    <mergeCell ref="B31:T31"/>
    <mergeCell ref="E26:F26"/>
    <mergeCell ref="C32:D32"/>
    <mergeCell ref="E32:F32"/>
    <mergeCell ref="J32:R32"/>
    <mergeCell ref="B11:T11"/>
    <mergeCell ref="E3:F3"/>
    <mergeCell ref="J3:R3"/>
    <mergeCell ref="B2:T2"/>
    <mergeCell ref="S3:S4"/>
    <mergeCell ref="C3:D3"/>
    <mergeCell ref="G3:I4"/>
    <mergeCell ref="J4:L4"/>
    <mergeCell ref="P4:R4"/>
    <mergeCell ref="B3:B5"/>
    <mergeCell ref="C4:C5"/>
    <mergeCell ref="D4:D5"/>
    <mergeCell ref="E4:E5"/>
    <mergeCell ref="F4:F5"/>
    <mergeCell ref="T3:T5"/>
    <mergeCell ref="M4:O4"/>
    <mergeCell ref="S32:S33"/>
    <mergeCell ref="J33:L33"/>
    <mergeCell ref="P33:R33"/>
    <mergeCell ref="G32:I33"/>
    <mergeCell ref="B32:B34"/>
    <mergeCell ref="T32:T34"/>
    <mergeCell ref="C33:C34"/>
    <mergeCell ref="D33:D34"/>
    <mergeCell ref="E33:E34"/>
    <mergeCell ref="F33:F34"/>
    <mergeCell ref="J40:L40"/>
    <mergeCell ref="P40:R40"/>
    <mergeCell ref="G39:I40"/>
    <mergeCell ref="B39:B41"/>
    <mergeCell ref="T39:T41"/>
    <mergeCell ref="C40:C41"/>
    <mergeCell ref="D40:D41"/>
    <mergeCell ref="E40:E41"/>
    <mergeCell ref="F40:F41"/>
    <mergeCell ref="S39:S41"/>
    <mergeCell ref="C39:D39"/>
    <mergeCell ref="E39:F39"/>
    <mergeCell ref="J39:R39"/>
    <mergeCell ref="T12:T14"/>
    <mergeCell ref="T20:T22"/>
    <mergeCell ref="B26:B28"/>
    <mergeCell ref="T26:T28"/>
    <mergeCell ref="C27:C28"/>
    <mergeCell ref="D27:D28"/>
    <mergeCell ref="E27:E28"/>
    <mergeCell ref="F27:F28"/>
    <mergeCell ref="J26:R26"/>
    <mergeCell ref="C12:D12"/>
    <mergeCell ref="E12:F12"/>
    <mergeCell ref="J12:R12"/>
    <mergeCell ref="S12:S13"/>
    <mergeCell ref="J13:L13"/>
    <mergeCell ref="P13:R13"/>
    <mergeCell ref="G12:I13"/>
    <mergeCell ref="B12:B14"/>
    <mergeCell ref="C13:C14"/>
    <mergeCell ref="D13:D14"/>
    <mergeCell ref="S20:S22"/>
    <mergeCell ref="S26:S28"/>
    <mergeCell ref="E13:E14"/>
    <mergeCell ref="F13:F14"/>
    <mergeCell ref="S47:S49"/>
    <mergeCell ref="S57:S59"/>
    <mergeCell ref="S75:S77"/>
    <mergeCell ref="S69:S71"/>
    <mergeCell ref="S82:S84"/>
    <mergeCell ref="S88:S90"/>
    <mergeCell ref="T63:T65"/>
    <mergeCell ref="T69:T71"/>
    <mergeCell ref="T75:T77"/>
    <mergeCell ref="T82:T84"/>
    <mergeCell ref="T47:T49"/>
    <mergeCell ref="T57:T59"/>
    <mergeCell ref="B62:T62"/>
    <mergeCell ref="B68:T68"/>
    <mergeCell ref="B74:T74"/>
    <mergeCell ref="B81:T81"/>
    <mergeCell ref="B87:T87"/>
    <mergeCell ref="T88:T90"/>
    <mergeCell ref="C47:D47"/>
    <mergeCell ref="E47:F47"/>
    <mergeCell ref="G47:I48"/>
    <mergeCell ref="J47:R47"/>
    <mergeCell ref="F89:F90"/>
    <mergeCell ref="J48:L48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58"/>
  <sheetViews>
    <sheetView topLeftCell="A13" workbookViewId="0">
      <selection activeCell="D36" sqref="D36"/>
    </sheetView>
  </sheetViews>
  <sheetFormatPr defaultRowHeight="15" x14ac:dyDescent="0.25"/>
  <cols>
    <col min="1" max="1" width="58.28515625" customWidth="1"/>
    <col min="2" max="2" width="14.85546875" customWidth="1"/>
    <col min="3" max="3" width="15.140625" customWidth="1"/>
    <col min="4" max="4" width="18.7109375" customWidth="1"/>
    <col min="5" max="5" width="18" customWidth="1"/>
    <col min="6" max="6" width="13.5703125" customWidth="1"/>
    <col min="7" max="7" width="27.140625" customWidth="1"/>
  </cols>
  <sheetData>
    <row r="1" spans="1:7" ht="15.75" thickBot="1" x14ac:dyDescent="0.3">
      <c r="A1" s="321" t="s">
        <v>457</v>
      </c>
      <c r="B1" s="321"/>
      <c r="C1" s="321"/>
      <c r="D1" s="321"/>
      <c r="E1" s="321"/>
      <c r="F1" s="321"/>
    </row>
    <row r="2" spans="1:7" ht="24" x14ac:dyDescent="0.25">
      <c r="A2" s="322" t="s">
        <v>308</v>
      </c>
      <c r="B2" s="325" t="s">
        <v>304</v>
      </c>
      <c r="C2" s="84" t="s">
        <v>305</v>
      </c>
      <c r="D2" s="84" t="s">
        <v>306</v>
      </c>
      <c r="E2" s="193" t="s">
        <v>306</v>
      </c>
      <c r="F2" s="77" t="s">
        <v>307</v>
      </c>
    </row>
    <row r="3" spans="1:7" x14ac:dyDescent="0.25">
      <c r="A3" s="323"/>
      <c r="B3" s="326"/>
      <c r="C3" s="78" t="s">
        <v>461</v>
      </c>
      <c r="D3" s="78" t="s">
        <v>286</v>
      </c>
      <c r="E3" s="165" t="s">
        <v>456</v>
      </c>
      <c r="F3" s="79" t="s">
        <v>461</v>
      </c>
    </row>
    <row r="4" spans="1:7" ht="21" customHeight="1" thickBot="1" x14ac:dyDescent="0.3">
      <c r="A4" s="324"/>
      <c r="B4" s="327"/>
      <c r="C4" s="65"/>
      <c r="D4" s="66" t="s">
        <v>54</v>
      </c>
      <c r="E4" s="166" t="s">
        <v>54</v>
      </c>
      <c r="F4" s="80"/>
    </row>
    <row r="5" spans="1:7" ht="23.25" customHeight="1" thickBot="1" x14ac:dyDescent="0.3">
      <c r="A5" s="308" t="s">
        <v>277</v>
      </c>
      <c r="B5" s="67" t="s">
        <v>38</v>
      </c>
      <c r="C5" s="68">
        <f>'Qëllimi i Politikave'!G10</f>
        <v>472600000</v>
      </c>
      <c r="D5" s="68">
        <f>'Qëllimi i Politikave'!J10</f>
        <v>236300000</v>
      </c>
      <c r="E5" s="68">
        <f>'Qëllimi i Politikave'!M10</f>
        <v>236300000</v>
      </c>
      <c r="F5" s="316">
        <f>(C5+C6)-(D5+D6)-(E5+E6)</f>
        <v>0</v>
      </c>
      <c r="G5" s="123"/>
    </row>
    <row r="6" spans="1:7" ht="21.75" customHeight="1" thickBot="1" x14ac:dyDescent="0.3">
      <c r="A6" s="328"/>
      <c r="B6" s="69" t="s">
        <v>39</v>
      </c>
      <c r="C6" s="70">
        <f>'Qëllimi i Politikave'!H10</f>
        <v>0</v>
      </c>
      <c r="D6" s="70">
        <f>'Qëllimi i Politikave'!K10</f>
        <v>0</v>
      </c>
      <c r="E6" s="70">
        <f>'Qëllimi i Politikave'!N10</f>
        <v>0</v>
      </c>
      <c r="F6" s="315"/>
      <c r="G6" s="123"/>
    </row>
    <row r="7" spans="1:7" ht="21.75" customHeight="1" thickBot="1" x14ac:dyDescent="0.3">
      <c r="A7" s="308" t="s">
        <v>276</v>
      </c>
      <c r="B7" s="67" t="s">
        <v>38</v>
      </c>
      <c r="C7" s="68">
        <f>'Qëllimi i Politikave'!G18</f>
        <v>611338400</v>
      </c>
      <c r="D7" s="68">
        <f>'Qëllimi i Politikave'!J18</f>
        <v>305669200</v>
      </c>
      <c r="E7" s="68">
        <f>'Qëllimi i Politikave'!M18</f>
        <v>305669200</v>
      </c>
      <c r="F7" s="316">
        <f t="shared" ref="F7" si="0">(C7+C8)-(D7+D8)-(E7+E8)</f>
        <v>0</v>
      </c>
      <c r="G7" s="75"/>
    </row>
    <row r="8" spans="1:7" ht="28.5" customHeight="1" thickBot="1" x14ac:dyDescent="0.3">
      <c r="A8" s="309"/>
      <c r="B8" s="69" t="s">
        <v>39</v>
      </c>
      <c r="C8" s="70">
        <f>'Qëllimi i Politikave'!H18</f>
        <v>0</v>
      </c>
      <c r="D8" s="70">
        <f>'Qëllimi i Politikave'!K18</f>
        <v>0</v>
      </c>
      <c r="E8" s="70">
        <f>'Qëllimi i Politikave'!N18</f>
        <v>0</v>
      </c>
      <c r="F8" s="315"/>
      <c r="G8" s="74"/>
    </row>
    <row r="9" spans="1:7" ht="26.25" customHeight="1" thickBot="1" x14ac:dyDescent="0.3">
      <c r="A9" s="308" t="s">
        <v>278</v>
      </c>
      <c r="B9" s="67" t="s">
        <v>38</v>
      </c>
      <c r="C9" s="68">
        <f>'Qëllimi i Politikave'!G24</f>
        <v>404025600</v>
      </c>
      <c r="D9" s="68">
        <f>'Qëllimi i Politikave'!J24</f>
        <v>202012800</v>
      </c>
      <c r="E9" s="68">
        <f>'Qëllimi i Politikave'!M24</f>
        <v>202012800</v>
      </c>
      <c r="F9" s="316">
        <f t="shared" ref="F9" si="1">(C9+C10)-(D9+D10)-(E9+E10)</f>
        <v>0</v>
      </c>
      <c r="G9" s="76"/>
    </row>
    <row r="10" spans="1:7" ht="33.75" customHeight="1" thickBot="1" x14ac:dyDescent="0.3">
      <c r="A10" s="309"/>
      <c r="B10" s="69" t="s">
        <v>39</v>
      </c>
      <c r="C10" s="70">
        <f>'Qëllimi i Politikave'!H24</f>
        <v>0</v>
      </c>
      <c r="D10" s="70">
        <f>'Qëllimi i Politikave'!K24</f>
        <v>0</v>
      </c>
      <c r="E10" s="70">
        <f>'Qëllimi i Politikave'!N24</f>
        <v>0</v>
      </c>
      <c r="F10" s="315"/>
    </row>
    <row r="11" spans="1:7" ht="21.75" customHeight="1" thickBot="1" x14ac:dyDescent="0.3">
      <c r="A11" s="308" t="s">
        <v>256</v>
      </c>
      <c r="B11" s="67" t="s">
        <v>38</v>
      </c>
      <c r="C11" s="68">
        <f>'Qëllimi i Politikave'!G30</f>
        <v>50000000</v>
      </c>
      <c r="D11" s="68">
        <f>'Qëllimi i Politikave'!J30</f>
        <v>25000000</v>
      </c>
      <c r="E11" s="68">
        <f>'Qëllimi i Politikave'!M30</f>
        <v>25000000</v>
      </c>
      <c r="F11" s="316">
        <f t="shared" ref="F11" si="2">(C11+C12)-(D11+D12)-(E11+E12)</f>
        <v>0</v>
      </c>
    </row>
    <row r="12" spans="1:7" ht="27.75" customHeight="1" thickBot="1" x14ac:dyDescent="0.3">
      <c r="A12" s="309"/>
      <c r="B12" s="69" t="s">
        <v>39</v>
      </c>
      <c r="C12" s="70">
        <f>'Qëllimi i Politikave'!H30</f>
        <v>0</v>
      </c>
      <c r="D12" s="70">
        <f>'Qëllimi i Politikave'!K30</f>
        <v>0</v>
      </c>
      <c r="E12" s="70">
        <f>'Qëllimi i Politikave'!N30</f>
        <v>0</v>
      </c>
      <c r="F12" s="315"/>
    </row>
    <row r="13" spans="1:7" ht="22.5" customHeight="1" thickBot="1" x14ac:dyDescent="0.3">
      <c r="A13" s="308" t="s">
        <v>257</v>
      </c>
      <c r="B13" s="67" t="s">
        <v>38</v>
      </c>
      <c r="C13" s="68">
        <f>'Qëllimi i Politikave'!G37</f>
        <v>566338400</v>
      </c>
      <c r="D13" s="68">
        <f>'Qëllimi i Politikave'!J37</f>
        <v>283169200</v>
      </c>
      <c r="E13" s="68">
        <f>'Qëllimi i Politikave'!M37</f>
        <v>283169200</v>
      </c>
      <c r="F13" s="316">
        <f t="shared" ref="F13" si="3">(C13+C14)-(D13+D14)-(E13+E14)</f>
        <v>0</v>
      </c>
    </row>
    <row r="14" spans="1:7" ht="22.5" customHeight="1" thickBot="1" x14ac:dyDescent="0.3">
      <c r="A14" s="309"/>
      <c r="B14" s="69" t="s">
        <v>39</v>
      </c>
      <c r="C14" s="70">
        <f>'Qëllimi i Politikave'!H37</f>
        <v>0</v>
      </c>
      <c r="D14" s="70">
        <f>'Qëllimi i Politikave'!K37</f>
        <v>0</v>
      </c>
      <c r="E14" s="70">
        <f>'Qëllimi i Politikave'!N37</f>
        <v>0</v>
      </c>
      <c r="F14" s="315"/>
    </row>
    <row r="15" spans="1:7" ht="22.5" customHeight="1" thickBot="1" x14ac:dyDescent="0.3">
      <c r="A15" s="308" t="s">
        <v>375</v>
      </c>
      <c r="B15" s="67" t="s">
        <v>38</v>
      </c>
      <c r="C15" s="68">
        <f>'Qëllimi i Politikave'!G45</f>
        <v>945475615.19999993</v>
      </c>
      <c r="D15" s="68">
        <f>'Qëllimi i Politikave'!J45</f>
        <v>522352138.39999998</v>
      </c>
      <c r="E15" s="68">
        <f>'Qëllimi i Politikave'!M45</f>
        <v>423123476.79999995</v>
      </c>
      <c r="F15" s="316">
        <f t="shared" ref="F15" ca="1" si="4">(C15+C16)-(D15+D16)-(E15+E16)</f>
        <v>0</v>
      </c>
    </row>
    <row r="16" spans="1:7" ht="22.5" customHeight="1" thickBot="1" x14ac:dyDescent="0.3">
      <c r="A16" s="309"/>
      <c r="B16" s="69" t="s">
        <v>39</v>
      </c>
      <c r="C16" s="70">
        <f ca="1">'Qëllimi i Politikave'!H45</f>
        <v>0</v>
      </c>
      <c r="D16" s="70">
        <f ca="1">'Qëllimi i Politikave'!K45</f>
        <v>0</v>
      </c>
      <c r="E16" s="70">
        <f ca="1">'Qëllimi i Politikave'!N45</f>
        <v>0</v>
      </c>
      <c r="F16" s="315"/>
    </row>
    <row r="17" spans="1:7" ht="22.5" customHeight="1" thickBot="1" x14ac:dyDescent="0.3">
      <c r="A17" s="308" t="s">
        <v>258</v>
      </c>
      <c r="B17" s="67" t="s">
        <v>38</v>
      </c>
      <c r="C17" s="68">
        <f>'Qëllimi i Politikave'!G55</f>
        <v>68314000</v>
      </c>
      <c r="D17" s="68">
        <f>'Qëllimi i Politikave'!J55</f>
        <v>34257000</v>
      </c>
      <c r="E17" s="68">
        <f>'Qëllimi i Politikave'!M55</f>
        <v>34057000</v>
      </c>
      <c r="F17" s="316">
        <f t="shared" ref="F17" si="5">(C17+C18)-(D17+D18)-(E17+E18)</f>
        <v>0</v>
      </c>
    </row>
    <row r="18" spans="1:7" ht="22.5" customHeight="1" thickBot="1" x14ac:dyDescent="0.3">
      <c r="A18" s="309"/>
      <c r="B18" s="69" t="s">
        <v>39</v>
      </c>
      <c r="C18" s="70">
        <f>'Qëllimi i Politikave'!H55</f>
        <v>0</v>
      </c>
      <c r="D18" s="70">
        <f>'Qëllimi i Politikave'!K55</f>
        <v>0</v>
      </c>
      <c r="E18" s="70">
        <f>'Qëllimi i Politikave'!N55</f>
        <v>0</v>
      </c>
      <c r="F18" s="315"/>
    </row>
    <row r="19" spans="1:7" ht="22.5" customHeight="1" thickBot="1" x14ac:dyDescent="0.3">
      <c r="A19" s="308" t="s">
        <v>259</v>
      </c>
      <c r="B19" s="67" t="s">
        <v>38</v>
      </c>
      <c r="C19" s="68">
        <f>'Qëllimi i Politikave'!G61</f>
        <v>17040000</v>
      </c>
      <c r="D19" s="68">
        <f>'Qëllimi i Politikave'!J61</f>
        <v>8520000</v>
      </c>
      <c r="E19" s="68">
        <f>'Qëllimi i Politikave'!M61</f>
        <v>8520000</v>
      </c>
      <c r="F19" s="316">
        <f t="shared" ref="F19" si="6">(C19+C20)-(D19+D20)-(E19+E20)</f>
        <v>0</v>
      </c>
    </row>
    <row r="20" spans="1:7" ht="22.5" customHeight="1" thickBot="1" x14ac:dyDescent="0.3">
      <c r="A20" s="309"/>
      <c r="B20" s="69" t="s">
        <v>39</v>
      </c>
      <c r="C20" s="70">
        <f>'Qëllimi i Politikave'!H61</f>
        <v>0</v>
      </c>
      <c r="D20" s="70">
        <f>'Qëllimi i Politikave'!K61</f>
        <v>0</v>
      </c>
      <c r="E20" s="70">
        <f>'Qëllimi i Politikave'!N61</f>
        <v>0</v>
      </c>
      <c r="F20" s="315"/>
    </row>
    <row r="21" spans="1:7" ht="22.5" customHeight="1" thickBot="1" x14ac:dyDescent="0.3">
      <c r="A21" s="308" t="s">
        <v>260</v>
      </c>
      <c r="B21" s="67" t="s">
        <v>38</v>
      </c>
      <c r="C21" s="68">
        <f>'Qëllimi i Politikave'!G67</f>
        <v>14000000</v>
      </c>
      <c r="D21" s="68">
        <f>'Qëllimi i Politikave'!J67</f>
        <v>7000000</v>
      </c>
      <c r="E21" s="68">
        <f>'Qëllimi i Politikave'!M67</f>
        <v>7000000</v>
      </c>
      <c r="F21" s="316">
        <f t="shared" ref="F21" si="7">(C21+C22)-(D21+D22)-(E21+E22)</f>
        <v>0</v>
      </c>
    </row>
    <row r="22" spans="1:7" ht="22.5" customHeight="1" thickBot="1" x14ac:dyDescent="0.3">
      <c r="A22" s="309"/>
      <c r="B22" s="69" t="s">
        <v>39</v>
      </c>
      <c r="C22" s="70">
        <f>'Qëllimi i Politikave'!H67</f>
        <v>0</v>
      </c>
      <c r="D22" s="70">
        <f>'Qëllimi i Politikave'!K67</f>
        <v>0</v>
      </c>
      <c r="E22" s="70">
        <f>'Qëllimi i Politikave'!N67</f>
        <v>0</v>
      </c>
      <c r="F22" s="314"/>
    </row>
    <row r="23" spans="1:7" ht="22.5" customHeight="1" thickBot="1" x14ac:dyDescent="0.3">
      <c r="A23" s="308" t="s">
        <v>261</v>
      </c>
      <c r="B23" s="67" t="s">
        <v>38</v>
      </c>
      <c r="C23" s="68">
        <f>'Qëllimi i Politikave'!G73</f>
        <v>3600000</v>
      </c>
      <c r="D23" s="68">
        <f>'Qëllimi i Politikave'!J73</f>
        <v>1800000</v>
      </c>
      <c r="E23" s="68">
        <f>'Qëllimi i Politikave'!M73</f>
        <v>1800000</v>
      </c>
      <c r="F23" s="310">
        <f>(C23+C24)-(D23+D24)-(E23+E24)</f>
        <v>0</v>
      </c>
    </row>
    <row r="24" spans="1:7" ht="22.5" customHeight="1" thickBot="1" x14ac:dyDescent="0.3">
      <c r="A24" s="309"/>
      <c r="B24" s="69" t="s">
        <v>39</v>
      </c>
      <c r="C24" s="70">
        <f>'Qëllimi i Politikave'!H73</f>
        <v>0</v>
      </c>
      <c r="D24" s="70">
        <f>'Qëllimi i Politikave'!K73</f>
        <v>0</v>
      </c>
      <c r="E24" s="70">
        <f>'Qëllimi i Politikave'!N73</f>
        <v>0</v>
      </c>
      <c r="F24" s="311"/>
    </row>
    <row r="25" spans="1:7" ht="22.5" customHeight="1" thickBot="1" x14ac:dyDescent="0.3">
      <c r="A25" s="308" t="s">
        <v>262</v>
      </c>
      <c r="B25" s="67" t="s">
        <v>38</v>
      </c>
      <c r="C25" s="68">
        <f>'Qëllimi i Politikave'!G80</f>
        <v>18576000</v>
      </c>
      <c r="D25" s="68">
        <f>'Qëllimi i Politikave'!J80</f>
        <v>9288000</v>
      </c>
      <c r="E25" s="68">
        <f>'Qëllimi i Politikave'!M80</f>
        <v>9288000</v>
      </c>
      <c r="F25" s="314">
        <f t="shared" ref="F25" si="8">(C25+C26)-(D25+D26)-(E25+E26)</f>
        <v>0</v>
      </c>
    </row>
    <row r="26" spans="1:7" ht="22.5" customHeight="1" thickBot="1" x14ac:dyDescent="0.3">
      <c r="A26" s="309"/>
      <c r="B26" s="69" t="s">
        <v>39</v>
      </c>
      <c r="C26" s="70">
        <f>'Qëllimi i Politikave'!H80</f>
        <v>0</v>
      </c>
      <c r="D26" s="70">
        <f>'Qëllimi i Politikave'!K80</f>
        <v>0</v>
      </c>
      <c r="E26" s="70">
        <f>'Qëllimi i Politikave'!N80</f>
        <v>0</v>
      </c>
      <c r="F26" s="315"/>
    </row>
    <row r="27" spans="1:7" ht="22.5" customHeight="1" thickBot="1" x14ac:dyDescent="0.3">
      <c r="A27" s="308" t="s">
        <v>263</v>
      </c>
      <c r="B27" s="67" t="s">
        <v>38</v>
      </c>
      <c r="C27" s="68">
        <f>'Qëllimi i Politikave'!G86</f>
        <v>3936000</v>
      </c>
      <c r="D27" s="68">
        <f>'Qëllimi i Politikave'!J86</f>
        <v>1968000</v>
      </c>
      <c r="E27" s="68">
        <f>'Qëllimi i Politikave'!M86</f>
        <v>1968000</v>
      </c>
      <c r="F27" s="316">
        <f t="shared" ref="F27" si="9">(C27+C28)-(D27+D28)-(E27+E28)</f>
        <v>0</v>
      </c>
    </row>
    <row r="28" spans="1:7" ht="19.5" customHeight="1" thickBot="1" x14ac:dyDescent="0.3">
      <c r="A28" s="309"/>
      <c r="B28" s="69" t="s">
        <v>39</v>
      </c>
      <c r="C28" s="70">
        <f>'Qëllimi i Politikave'!H86</f>
        <v>0</v>
      </c>
      <c r="D28" s="70">
        <f>'Qëllimi i Politikave'!K86</f>
        <v>0</v>
      </c>
      <c r="E28" s="70">
        <f>'Qëllimi i Politikave'!N86</f>
        <v>0</v>
      </c>
      <c r="F28" s="314"/>
    </row>
    <row r="29" spans="1:7" ht="22.5" customHeight="1" thickBot="1" x14ac:dyDescent="0.3">
      <c r="A29" s="308" t="s">
        <v>264</v>
      </c>
      <c r="B29" s="67" t="s">
        <v>38</v>
      </c>
      <c r="C29" s="68">
        <f>'Qëllimi i Politikave'!G93</f>
        <v>21456000</v>
      </c>
      <c r="D29" s="68">
        <f>'Qëllimi i Politikave'!J93</f>
        <v>10728000</v>
      </c>
      <c r="E29" s="68">
        <f>'Qëllimi i Politikave'!M93</f>
        <v>10728000</v>
      </c>
      <c r="F29" s="310">
        <f t="shared" ref="F29" si="10">(C29+C30)-(D29+D30)-(E29+E30)</f>
        <v>0</v>
      </c>
    </row>
    <row r="30" spans="1:7" ht="22.5" customHeight="1" thickBot="1" x14ac:dyDescent="0.3">
      <c r="A30" s="309"/>
      <c r="B30" s="69" t="s">
        <v>39</v>
      </c>
      <c r="C30" s="70">
        <f>'Qëllimi i Politikave'!H93</f>
        <v>0</v>
      </c>
      <c r="D30" s="70">
        <f>'Qëllimi i Politikave'!K93</f>
        <v>0</v>
      </c>
      <c r="E30" s="70">
        <f>'Qëllimi i Politikave'!N93</f>
        <v>0</v>
      </c>
      <c r="F30" s="311"/>
      <c r="G30" s="197"/>
    </row>
    <row r="31" spans="1:7" ht="23.25" customHeight="1" thickBot="1" x14ac:dyDescent="0.3">
      <c r="A31" s="81" t="s">
        <v>364</v>
      </c>
      <c r="B31" s="71"/>
      <c r="C31" s="72">
        <f ca="1">SUM(C5:C30)</f>
        <v>3205625015.1999998</v>
      </c>
      <c r="D31" s="72">
        <f ca="1">SUM(D5:D30)</f>
        <v>1652529338.4000001</v>
      </c>
      <c r="E31" s="68">
        <f ca="1">SUM(E5:E30)</f>
        <v>1553095676.8</v>
      </c>
      <c r="F31" s="196">
        <f ca="1">SUM(F5:F30)</f>
        <v>0</v>
      </c>
      <c r="G31" s="197"/>
    </row>
    <row r="32" spans="1:7" x14ac:dyDescent="0.25">
      <c r="A32" s="82" t="s">
        <v>55</v>
      </c>
      <c r="B32" s="317"/>
      <c r="C32" s="312">
        <f ca="1">C31/123</f>
        <v>26061991.993495934</v>
      </c>
      <c r="D32" s="312">
        <f ca="1">D31/123</f>
        <v>13435197.873170732</v>
      </c>
      <c r="E32" s="312">
        <f ca="1">E31/123</f>
        <v>12626794.120325202</v>
      </c>
      <c r="F32" s="319">
        <f ca="1">F31/125</f>
        <v>0</v>
      </c>
      <c r="G32" s="197"/>
    </row>
    <row r="33" spans="1:7" ht="12.75" customHeight="1" thickBot="1" x14ac:dyDescent="0.3">
      <c r="A33" s="83" t="s">
        <v>458</v>
      </c>
      <c r="B33" s="318"/>
      <c r="C33" s="313"/>
      <c r="D33" s="313"/>
      <c r="E33" s="313"/>
      <c r="F33" s="320"/>
      <c r="G33" s="197"/>
    </row>
    <row r="35" spans="1:7" x14ac:dyDescent="0.25">
      <c r="A35" s="124"/>
      <c r="B35" s="124"/>
      <c r="C35" s="124"/>
      <c r="D35" s="125"/>
      <c r="E35" s="125"/>
      <c r="F35" s="124"/>
      <c r="G35" s="124"/>
    </row>
    <row r="36" spans="1:7" x14ac:dyDescent="0.25">
      <c r="A36" s="124"/>
      <c r="B36" s="124"/>
      <c r="C36" s="124"/>
      <c r="D36" s="124"/>
      <c r="E36" s="124"/>
      <c r="F36" s="124"/>
      <c r="G36" s="124"/>
    </row>
    <row r="37" spans="1:7" x14ac:dyDescent="0.25">
      <c r="A37" s="124"/>
      <c r="B37" s="124"/>
      <c r="C37" s="124"/>
      <c r="D37" s="124"/>
      <c r="E37" s="124"/>
      <c r="F37" s="124"/>
      <c r="G37" s="124"/>
    </row>
    <row r="38" spans="1:7" x14ac:dyDescent="0.25">
      <c r="A38" s="124"/>
      <c r="B38" s="124"/>
      <c r="C38" s="124"/>
      <c r="D38" s="124"/>
      <c r="E38" s="124"/>
      <c r="F38" s="124"/>
      <c r="G38" s="124"/>
    </row>
    <row r="39" spans="1:7" x14ac:dyDescent="0.25">
      <c r="A39" s="124"/>
      <c r="B39" s="124"/>
      <c r="C39" s="124"/>
      <c r="D39" s="124"/>
      <c r="E39" s="124"/>
      <c r="F39" s="124"/>
      <c r="G39" s="124"/>
    </row>
    <row r="40" spans="1:7" x14ac:dyDescent="0.25">
      <c r="A40" s="124"/>
      <c r="B40" s="124"/>
      <c r="C40" s="198"/>
      <c r="D40" s="124"/>
      <c r="E40" s="124"/>
      <c r="F40" s="124"/>
      <c r="G40" s="124"/>
    </row>
    <row r="41" spans="1:7" x14ac:dyDescent="0.25">
      <c r="A41" s="124"/>
      <c r="B41" s="124"/>
      <c r="C41" s="124"/>
      <c r="D41" s="124"/>
      <c r="E41" s="124"/>
      <c r="F41" s="124"/>
      <c r="G41" s="124"/>
    </row>
    <row r="42" spans="1:7" x14ac:dyDescent="0.25">
      <c r="A42" s="124"/>
      <c r="B42" s="124"/>
      <c r="C42" s="124"/>
      <c r="D42" s="124"/>
      <c r="E42" s="124"/>
      <c r="F42" s="124"/>
      <c r="G42" s="124"/>
    </row>
    <row r="43" spans="1:7" x14ac:dyDescent="0.25">
      <c r="A43" s="124"/>
      <c r="B43" s="124"/>
      <c r="C43" s="124"/>
      <c r="D43" s="124"/>
      <c r="E43" s="124"/>
      <c r="F43" s="124"/>
      <c r="G43" s="124"/>
    </row>
    <row r="44" spans="1:7" x14ac:dyDescent="0.25">
      <c r="A44" s="124"/>
      <c r="B44" s="124"/>
      <c r="C44" s="124"/>
      <c r="D44" s="124"/>
      <c r="E44" s="124"/>
      <c r="F44" s="124"/>
      <c r="G44" s="124"/>
    </row>
    <row r="45" spans="1:7" x14ac:dyDescent="0.25">
      <c r="A45" s="124"/>
      <c r="B45" s="124"/>
      <c r="C45" s="124"/>
      <c r="D45" s="124"/>
      <c r="E45" s="124"/>
      <c r="F45" s="124"/>
      <c r="G45" s="124"/>
    </row>
    <row r="46" spans="1:7" x14ac:dyDescent="0.25">
      <c r="A46" s="124"/>
      <c r="B46" s="124"/>
      <c r="C46" s="124"/>
      <c r="D46" s="124"/>
      <c r="E46" s="124"/>
      <c r="F46" s="124"/>
      <c r="G46" s="124"/>
    </row>
    <row r="47" spans="1:7" x14ac:dyDescent="0.25">
      <c r="A47" s="124"/>
      <c r="B47" s="124"/>
      <c r="C47" s="124"/>
      <c r="D47" s="124"/>
      <c r="E47" s="124"/>
      <c r="F47" s="124"/>
      <c r="G47" s="124"/>
    </row>
    <row r="48" spans="1:7" x14ac:dyDescent="0.25">
      <c r="A48" s="124"/>
      <c r="B48" s="124"/>
      <c r="C48" s="124"/>
      <c r="D48" s="124"/>
      <c r="E48" s="124"/>
      <c r="F48" s="124"/>
      <c r="G48" s="124"/>
    </row>
    <row r="49" spans="1:7" x14ac:dyDescent="0.25">
      <c r="A49" s="124"/>
      <c r="B49" s="124"/>
      <c r="C49" s="124"/>
      <c r="D49" s="124"/>
      <c r="E49" s="124"/>
      <c r="F49" s="124"/>
      <c r="G49" s="124"/>
    </row>
    <row r="50" spans="1:7" x14ac:dyDescent="0.25">
      <c r="A50" s="124"/>
      <c r="B50" s="124"/>
      <c r="C50" s="124"/>
      <c r="D50" s="124"/>
      <c r="E50" s="124"/>
      <c r="F50" s="124"/>
      <c r="G50" s="124"/>
    </row>
    <row r="51" spans="1:7" x14ac:dyDescent="0.25">
      <c r="A51" s="124"/>
      <c r="B51" s="124"/>
      <c r="C51" s="124"/>
      <c r="D51" s="124"/>
      <c r="E51" s="124"/>
      <c r="F51" s="124"/>
      <c r="G51" s="124"/>
    </row>
    <row r="52" spans="1:7" x14ac:dyDescent="0.25">
      <c r="A52" s="124"/>
      <c r="B52" s="124"/>
      <c r="C52" s="124"/>
      <c r="D52" s="124"/>
      <c r="E52" s="124"/>
      <c r="F52" s="124"/>
      <c r="G52" s="124"/>
    </row>
    <row r="53" spans="1:7" x14ac:dyDescent="0.25">
      <c r="A53" s="124"/>
      <c r="B53" s="124"/>
      <c r="C53" s="124"/>
      <c r="D53" s="124"/>
      <c r="E53" s="124"/>
      <c r="F53" s="124"/>
      <c r="G53" s="124"/>
    </row>
    <row r="54" spans="1:7" x14ac:dyDescent="0.25">
      <c r="A54" s="124"/>
      <c r="B54" s="124"/>
      <c r="C54" s="124"/>
      <c r="D54" s="124"/>
      <c r="E54" s="124"/>
      <c r="F54" s="124"/>
      <c r="G54" s="124"/>
    </row>
    <row r="55" spans="1:7" x14ac:dyDescent="0.25">
      <c r="A55" s="124"/>
      <c r="B55" s="124"/>
      <c r="C55" s="124"/>
      <c r="D55" s="124"/>
      <c r="E55" s="124"/>
      <c r="F55" s="124"/>
      <c r="G55" s="124"/>
    </row>
    <row r="56" spans="1:7" x14ac:dyDescent="0.25">
      <c r="A56" s="124"/>
      <c r="B56" s="124"/>
      <c r="C56" s="124"/>
      <c r="D56" s="124"/>
      <c r="E56" s="124"/>
      <c r="F56" s="124"/>
      <c r="G56" s="124"/>
    </row>
    <row r="57" spans="1:7" x14ac:dyDescent="0.25">
      <c r="A57" s="124"/>
      <c r="B57" s="124"/>
      <c r="C57" s="124"/>
      <c r="D57" s="124"/>
      <c r="E57" s="124"/>
      <c r="F57" s="124"/>
      <c r="G57" s="124"/>
    </row>
    <row r="58" spans="1:7" x14ac:dyDescent="0.25">
      <c r="A58" s="124"/>
      <c r="B58" s="124"/>
      <c r="C58" s="124"/>
      <c r="D58" s="124"/>
      <c r="E58" s="124"/>
      <c r="F58" s="124"/>
      <c r="G58" s="124"/>
    </row>
  </sheetData>
  <mergeCells count="34">
    <mergeCell ref="A1:F1"/>
    <mergeCell ref="F7:F8"/>
    <mergeCell ref="A15:A16"/>
    <mergeCell ref="F15:F16"/>
    <mergeCell ref="A17:A18"/>
    <mergeCell ref="F17:F18"/>
    <mergeCell ref="A2:A4"/>
    <mergeCell ref="B2:B4"/>
    <mergeCell ref="A5:A6"/>
    <mergeCell ref="F5:F6"/>
    <mergeCell ref="A7:A8"/>
    <mergeCell ref="F9:F10"/>
    <mergeCell ref="A11:A12"/>
    <mergeCell ref="F11:F12"/>
    <mergeCell ref="A13:A14"/>
    <mergeCell ref="F13:F14"/>
    <mergeCell ref="A9:A10"/>
    <mergeCell ref="A19:A20"/>
    <mergeCell ref="F19:F20"/>
    <mergeCell ref="A21:A22"/>
    <mergeCell ref="F21:F22"/>
    <mergeCell ref="A23:A24"/>
    <mergeCell ref="F23:F24"/>
    <mergeCell ref="E32:E33"/>
    <mergeCell ref="A25:A26"/>
    <mergeCell ref="F25:F26"/>
    <mergeCell ref="A27:A28"/>
    <mergeCell ref="F27:F28"/>
    <mergeCell ref="A29:A30"/>
    <mergeCell ref="F29:F30"/>
    <mergeCell ref="B32:B33"/>
    <mergeCell ref="C32:C33"/>
    <mergeCell ref="D32:D33"/>
    <mergeCell ref="F32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Kostimi i Planit të Veprimit</vt:lpstr>
      <vt:lpstr>Qëllimi i Politikave</vt:lpstr>
      <vt:lpstr>Nevojat Kapitale</vt:lpstr>
      <vt:lpstr>Grafiku i Kostove</vt:lpstr>
      <vt:lpstr>Grafiku-Ndarja e kostove</vt:lpstr>
      <vt:lpstr>Grafiku i Qëllimeve të Politika</vt:lpstr>
      <vt:lpstr>'Nevojat Kapitale'!_Hlk14952534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Oriana Arapi</dc:creator>
  <cp:lastModifiedBy>Besmira Hoxha</cp:lastModifiedBy>
  <cp:lastPrinted>2019-02-26T15:36:06Z</cp:lastPrinted>
  <dcterms:created xsi:type="dcterms:W3CDTF">2019-02-21T16:54:35Z</dcterms:created>
  <dcterms:modified xsi:type="dcterms:W3CDTF">2022-08-15T11:22:06Z</dcterms:modified>
</cp:coreProperties>
</file>